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tatistiken\casalini\"/>
    </mc:Choice>
  </mc:AlternateContent>
  <xr:revisionPtr revIDLastSave="0" documentId="8_{0E08BA18-6874-4B97-919A-3917E9D8B640}" xr6:coauthVersionLast="47" xr6:coauthVersionMax="47" xr10:uidLastSave="{00000000-0000-0000-0000-000000000000}"/>
  <bookViews>
    <workbookView xWindow="-28920" yWindow="-120" windowWidth="29040" windowHeight="15840" xr2:uid="{2DDC58A4-47A7-4BF6-96E7-67794E502111}"/>
  </bookViews>
  <sheets>
    <sheet name="PR1 R4" sheetId="1" r:id="rId1"/>
    <sheet name="JR1 R4" sheetId="2" r:id="rId2"/>
    <sheet name="DR3 " sheetId="3" r:id="rId3"/>
    <sheet name="BR2 R4" sheetId="4" r:id="rId4"/>
    <sheet name="BR1 R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5" l="1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F11" i="4"/>
  <c r="F12" i="4"/>
  <c r="F13" i="4"/>
  <c r="F14" i="4"/>
  <c r="F15" i="4"/>
  <c r="F16" i="4"/>
  <c r="F17" i="4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G11" i="2"/>
  <c r="G12" i="2"/>
  <c r="G13" i="2"/>
  <c r="G14" i="2"/>
  <c r="G15" i="2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</calcChain>
</file>

<file path=xl/sharedStrings.xml><?xml version="1.0" encoding="utf-8"?>
<sst xmlns="http://schemas.openxmlformats.org/spreadsheetml/2006/main" count="458" uniqueCount="114">
  <si>
    <t>Platfom Report 1 (R4)</t>
  </si>
  <si>
    <t>Total Searches, Result Clicks and Record Views by Mounth and Platform</t>
  </si>
  <si>
    <t>Universitätsbibliothek Regensburg [3M2A40]</t>
  </si>
  <si>
    <t xml:space="preserve"> </t>
  </si>
  <si>
    <t>Period covered by Report</t>
  </si>
  <si>
    <t>2023-01-01 to 2023-12-31</t>
  </si>
  <si>
    <t>Date run:</t>
  </si>
  <si>
    <t>access.torrossa.com</t>
  </si>
  <si>
    <t>Regular Searches</t>
  </si>
  <si>
    <t>Antenore</t>
  </si>
  <si>
    <t>Record Views</t>
  </si>
  <si>
    <t>Associazione Testimonianze</t>
  </si>
  <si>
    <t>Bulzoni</t>
  </si>
  <si>
    <t>Bulzoni Editore</t>
  </si>
  <si>
    <t>Cadmo</t>
  </si>
  <si>
    <t>Result Clicks</t>
  </si>
  <si>
    <t>Carocci Editore</t>
  </si>
  <si>
    <t>Casalini Libri</t>
  </si>
  <si>
    <t>CIM - Corpus dei Manoscritti Copti Letterari</t>
  </si>
  <si>
    <t>CLUEB</t>
  </si>
  <si>
    <t>Coordinamento Nazionale Biblioteche di Architettura</t>
  </si>
  <si>
    <t>CRIC - Coordinamento Riviste Italiane di Cultura</t>
  </si>
  <si>
    <t>CSA - Casa Editrice Università La Sapienza</t>
  </si>
  <si>
    <t>DeriveApprodi</t>
  </si>
  <si>
    <t>Diabasis</t>
  </si>
  <si>
    <t>Documenta Universitaria</t>
  </si>
  <si>
    <t>Ecobook</t>
  </si>
  <si>
    <t>École Française de Rome</t>
  </si>
  <si>
    <t>Ediciones Akal</t>
  </si>
  <si>
    <t>Editorial Octaedro</t>
  </si>
  <si>
    <t>Editorial Sepha</t>
  </si>
  <si>
    <t>Edizioni di Pagina</t>
  </si>
  <si>
    <t>Edizioni Otto Novecento</t>
  </si>
  <si>
    <t>Edizioni PLUS - Pisa University Press</t>
  </si>
  <si>
    <t>EUM - Edizioni Università di Macerata</t>
  </si>
  <si>
    <t>Fabrizio Serra Editore</t>
  </si>
  <si>
    <t>Firenze University Press</t>
  </si>
  <si>
    <t>Forum Editrice Universitaria</t>
  </si>
  <si>
    <t>Giunti editore</t>
  </si>
  <si>
    <t>Guerini e Associati</t>
  </si>
  <si>
    <t>Istituti Editoriali e Poligrafici Internazionali</t>
  </si>
  <si>
    <t>Leo S. Olschki</t>
  </si>
  <si>
    <t xml:space="preserve">Linkgua Ediciones </t>
  </si>
  <si>
    <t>Loffredo Editore</t>
  </si>
  <si>
    <t>LoGisma</t>
  </si>
  <si>
    <t>LoGisma Editore</t>
  </si>
  <si>
    <t>Longo</t>
  </si>
  <si>
    <t>Name edizioni</t>
  </si>
  <si>
    <t>Polistampa</t>
  </si>
  <si>
    <t>Prospettiva Edizioni</t>
  </si>
  <si>
    <t>Punto di Fuga Editore</t>
  </si>
  <si>
    <t>Quodlibet</t>
  </si>
  <si>
    <t>Rubbettino Editore</t>
  </si>
  <si>
    <t>Salerno Editrice</t>
  </si>
  <si>
    <t>Salotto letterario di Sesto Fiorentino - Salotto Conti</t>
  </si>
  <si>
    <t>Storia e Letteratura</t>
  </si>
  <si>
    <t>Tilgher Genova</t>
  </si>
  <si>
    <t>Universidad de Alcalá</t>
  </si>
  <si>
    <t>Viella</t>
  </si>
  <si>
    <t>Villa Vigoni</t>
  </si>
  <si>
    <t>Vita e Pensiero</t>
  </si>
  <si>
    <t>Zanichelli Editore</t>
  </si>
  <si>
    <t>Journal Report 1 (R4)</t>
  </si>
  <si>
    <t>Number of Successful Full-Text Article Requests by Month and Journal</t>
  </si>
  <si>
    <t>Total for all journals</t>
  </si>
  <si>
    <t>MEFRM : Mélanges de l'École française de Rome : Moyen Âge.</t>
  </si>
  <si>
    <t>Archivio storico italiano.</t>
  </si>
  <si>
    <t>Lettere italiane.</t>
  </si>
  <si>
    <t>Rivista di storia e letteratura religiosa.</t>
  </si>
  <si>
    <t>Critica del testo.</t>
  </si>
  <si>
    <t>Database Report 3 (DR3)</t>
  </si>
  <si>
    <t>Total Searches and Sessions by Month and Service</t>
  </si>
  <si>
    <t>Total for Service access.torrossa.com</t>
  </si>
  <si>
    <t>Searches run</t>
  </si>
  <si>
    <t>Sessions</t>
  </si>
  <si>
    <t>Book Report 2 (R4)</t>
  </si>
  <si>
    <t>Number of Successful Section Request by Month and Title</t>
  </si>
  <si>
    <t>Total for all titles</t>
  </si>
  <si>
    <t>A history of the perspective scene from the Renaissance to the Baroque : Borromini in four dimensions / Rocco Sinisgalli ; postscript by Paolo Portoghesi.</t>
  </si>
  <si>
    <t>Contesto e identità : gli oggetti fuori e dentro i musei / a cura di Franca Di Valerio.</t>
  </si>
  <si>
    <t>Un futuro per il passato : memoria e musei nel terzo millennio / a cura di Franca Di Valerio, Vito Paticchia.</t>
  </si>
  <si>
    <t>Il vallo della Patagonia : i nuovi conquistatori: militari, scienziati, sacerdoti, scrittori / Vanni Blengino ; prefazione di Ruggiero Romano.</t>
  </si>
  <si>
    <t>Castrum 7 : zones côtières littorales dans le monde méditerranéen au Moyen Âge ... / édités par Jean-Marie Martin.</t>
  </si>
  <si>
    <t>Les thermes privés et publics en Gaule narbonnaise / Alain Bouet ; annexe de Isabel Figueiral.</t>
  </si>
  <si>
    <t>Storiografia dell'umanesimo in Italia da Leonardo Bruni ad Annio da Viterbo / Riccardo Fubini.</t>
  </si>
  <si>
    <t>Book Report 1 (R4)</t>
  </si>
  <si>
    <t>Number of Successful Title Request by Month and Title</t>
  </si>
  <si>
    <t>Elsa Morante e l'eredità proustiana / Stefania Lucamante.</t>
  </si>
  <si>
    <t>Giacomo Leopardi : poeta e filosofo : atti del Convegno dell'Istituto italiano di cultura, New York, 31 marzo-1 aprile 1998 / a cura di Alessandro Carrera ; prefazione di Gioacchino Lanza Tomasi.</t>
  </si>
  <si>
    <t>La creazione del vero : il maggior teatro di Pirandello / Umberto Mariani.</t>
  </si>
  <si>
    <t>Primo Levi as witness : proceedings of a Symposium held at Princeton University : april 30-may 2, 1989 / edited by Pietro Frassica.</t>
  </si>
  <si>
    <t>Omelia De anima et corpore : clavis coptica 0223, CPG 2004 / testo, traduzione, introduzione e note a cura di Tito Orlandi.</t>
  </si>
  <si>
    <t>L'Italia alla metà del XX secolo : conflitto sociale, Resistenza, costruzione di una democrazia / a cura di Luigi Ganapini.</t>
  </si>
  <si>
    <t>Del dialogo, del silenzio e di altro / Gino Benzoni.</t>
  </si>
  <si>
    <t>Dicerie dell'autore : temi e forme della scrittura di Bufalino / Marina Paino.</t>
  </si>
  <si>
    <t>La musica degli occhi : scritti di Pietro Gonzaga / Pietro Gonzaga, a cura di Maria Ida Biggi.</t>
  </si>
  <si>
    <t>Leopardi : profilo e studi / Giuseppe Savoca.</t>
  </si>
  <si>
    <t>Tema e metafora in testi poetici di Leopardi, Montale e Magrelli : saggi di lessicografia letteraria / Jansen Steen, Paola Polito.</t>
  </si>
  <si>
    <t>Historia de Yucatán Historia de Yucatán .</t>
  </si>
  <si>
    <t>Il giallo italiano come nuovo romanzo sociale / a cura di Marco Sangiorgi, Luca Telò.</t>
  </si>
  <si>
    <t>Dove 'l sì suona : percorsi di letteratura e cultura italiana per studenti internazionali / a cura di Grazia Dolores Folliero-Metz, Maria Teresa Girardi, Christoph Oliver Mayer.</t>
  </si>
  <si>
    <t>Il teatro delle statue : gruppi lignei di Deposizione e Annunciazione tra XII e XIII secolo : atti del convegno Attorno ai gruppi lignei della Deposizione : Milano, 15-16 maggio 2003, Museo diocesano Fondazione S. Ambrogio, Università cattolica del Sacro Cuore / a cura di Francesca Flores D'Arcais.</t>
  </si>
  <si>
    <t>Asolani / Pietro Bembo.</t>
  </si>
  <si>
    <t>Dei delitti e delle pene / Cesare Beccaria.</t>
  </si>
  <si>
    <t>Esempi / Giordano da Pisa.</t>
  </si>
  <si>
    <t>Il Principe / Niccolò Machiavelli.</t>
  </si>
  <si>
    <t>L'Adone : volume II / Giovan Battista Marino.</t>
  </si>
  <si>
    <t>L'adulatore / Carlo Goldoni.</t>
  </si>
  <si>
    <t>Le vite : volume I / Giorgio Vasari.</t>
  </si>
  <si>
    <t>Novelle / Matteo Bandello.</t>
  </si>
  <si>
    <t>Nuova cronica : volume I / Giovanni Villani.</t>
  </si>
  <si>
    <t>Satire / Vittorio Alfieri.</t>
  </si>
  <si>
    <t>Storia di una capinera.</t>
  </si>
  <si>
    <t>Storia d'Italia : volume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</si>
</sst>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36996-0E93-48B1-8976-D230820F4660}">
  <dimension ref="A1:P67"/>
  <sheetViews>
    <sheetView tabSelected="1" workbookViewId="0">
      <selection activeCell="B36" sqref="B36"/>
    </sheetView>
  </sheetViews>
  <sheetFormatPr baseColWidth="10" defaultRowHeight="15" x14ac:dyDescent="0.25"/>
  <sheetData>
    <row r="1" spans="1:16" x14ac:dyDescent="0.25">
      <c r="A1" t="s">
        <v>0</v>
      </c>
    </row>
    <row r="2" spans="1:16" x14ac:dyDescent="0.25">
      <c r="A2" t="s">
        <v>1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x14ac:dyDescent="0.25">
      <c r="A5" t="s">
        <v>4</v>
      </c>
    </row>
    <row r="6" spans="1:16" x14ac:dyDescent="0.25">
      <c r="A6" t="s">
        <v>5</v>
      </c>
    </row>
    <row r="7" spans="1:16" x14ac:dyDescent="0.25">
      <c r="A7" t="s">
        <v>6</v>
      </c>
    </row>
    <row r="8" spans="1:16" x14ac:dyDescent="0.25">
      <c r="A8" s="1">
        <v>45351</v>
      </c>
    </row>
    <row r="9" spans="1:16" x14ac:dyDescent="0.25">
      <c r="A9" t="str">
        <f>"Platform"</f>
        <v>Platform</v>
      </c>
      <c r="B9" t="str">
        <f>"Publisher"</f>
        <v>Publisher</v>
      </c>
      <c r="C9" t="str">
        <f>"User Activity"</f>
        <v>User Activity</v>
      </c>
      <c r="D9" t="str">
        <f>"Reporting Period Total"</f>
        <v>Reporting Period Total</v>
      </c>
      <c r="E9" t="str">
        <f>"Jan-2023"</f>
        <v>Jan-2023</v>
      </c>
      <c r="F9" t="str">
        <f>"Feb-2023"</f>
        <v>Feb-2023</v>
      </c>
      <c r="G9" t="str">
        <f>"Mar-2023"</f>
        <v>Mar-2023</v>
      </c>
      <c r="H9" t="str">
        <f>"Apr-2023"</f>
        <v>Apr-2023</v>
      </c>
      <c r="I9" t="str">
        <f>"May-2023"</f>
        <v>May-2023</v>
      </c>
      <c r="J9" t="str">
        <f>"Jun-2023"</f>
        <v>Jun-2023</v>
      </c>
      <c r="K9" t="str">
        <f>"Jul-2023"</f>
        <v>Jul-2023</v>
      </c>
      <c r="L9" t="str">
        <f>"Aug-2023"</f>
        <v>Aug-2023</v>
      </c>
      <c r="M9" t="str">
        <f>"Sep-2023"</f>
        <v>Sep-2023</v>
      </c>
      <c r="N9" t="str">
        <f>"Oct-2023"</f>
        <v>Oct-2023</v>
      </c>
      <c r="O9" t="str">
        <f>"Nov-2023"</f>
        <v>Nov-2023</v>
      </c>
      <c r="P9" t="str">
        <f>"Dec-2023"</f>
        <v>Dec-2023</v>
      </c>
    </row>
    <row r="10" spans="1:16" x14ac:dyDescent="0.25">
      <c r="A10" t="s">
        <v>7</v>
      </c>
      <c r="B10" t="s">
        <v>3</v>
      </c>
      <c r="C10" t="s">
        <v>8</v>
      </c>
      <c r="D10">
        <v>323</v>
      </c>
      <c r="E10">
        <v>15</v>
      </c>
      <c r="F10">
        <v>8</v>
      </c>
      <c r="G10">
        <v>63</v>
      </c>
      <c r="H10">
        <v>10</v>
      </c>
      <c r="I10">
        <v>73</v>
      </c>
      <c r="J10">
        <v>8</v>
      </c>
      <c r="K10">
        <v>6</v>
      </c>
      <c r="L10">
        <v>18</v>
      </c>
      <c r="M10">
        <v>11</v>
      </c>
      <c r="N10">
        <v>25</v>
      </c>
      <c r="O10">
        <v>83</v>
      </c>
      <c r="P10">
        <v>3</v>
      </c>
    </row>
    <row r="11" spans="1:16" x14ac:dyDescent="0.25">
      <c r="A11" t="s">
        <v>7</v>
      </c>
      <c r="B11" t="s">
        <v>9</v>
      </c>
      <c r="C11" t="s">
        <v>10</v>
      </c>
      <c r="D11">
        <v>7</v>
      </c>
      <c r="E11">
        <v>0</v>
      </c>
      <c r="F11">
        <v>0</v>
      </c>
      <c r="G11">
        <v>2</v>
      </c>
      <c r="H11">
        <v>0</v>
      </c>
      <c r="I11">
        <v>3</v>
      </c>
      <c r="J11">
        <v>0</v>
      </c>
      <c r="K11">
        <v>0</v>
      </c>
      <c r="L11">
        <v>0</v>
      </c>
      <c r="M11">
        <v>0</v>
      </c>
      <c r="N11">
        <v>0</v>
      </c>
      <c r="O11">
        <v>2</v>
      </c>
      <c r="P11">
        <v>0</v>
      </c>
    </row>
    <row r="12" spans="1:16" x14ac:dyDescent="0.25">
      <c r="A12" t="s">
        <v>7</v>
      </c>
      <c r="B12" t="s">
        <v>11</v>
      </c>
      <c r="C12" t="s">
        <v>10</v>
      </c>
      <c r="D12">
        <v>2</v>
      </c>
      <c r="E12">
        <v>0</v>
      </c>
      <c r="F12">
        <v>0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</row>
    <row r="13" spans="1:16" x14ac:dyDescent="0.25">
      <c r="A13" t="s">
        <v>7</v>
      </c>
      <c r="B13" t="s">
        <v>12</v>
      </c>
      <c r="C13" t="s">
        <v>10</v>
      </c>
      <c r="D13">
        <v>5</v>
      </c>
      <c r="E13">
        <v>0</v>
      </c>
      <c r="F13">
        <v>0</v>
      </c>
      <c r="G13">
        <v>2</v>
      </c>
      <c r="H13">
        <v>0</v>
      </c>
      <c r="I13">
        <v>1</v>
      </c>
      <c r="J13">
        <v>1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</row>
    <row r="14" spans="1:16" x14ac:dyDescent="0.25">
      <c r="A14" t="s">
        <v>7</v>
      </c>
      <c r="B14" t="s">
        <v>13</v>
      </c>
      <c r="C14" t="s">
        <v>10</v>
      </c>
      <c r="D14">
        <v>5</v>
      </c>
      <c r="E14">
        <v>0</v>
      </c>
      <c r="F14">
        <v>0</v>
      </c>
      <c r="G14">
        <v>1</v>
      </c>
      <c r="H14">
        <v>0</v>
      </c>
      <c r="I14">
        <v>3</v>
      </c>
      <c r="J14">
        <v>0</v>
      </c>
      <c r="K14">
        <v>0</v>
      </c>
      <c r="L14">
        <v>0</v>
      </c>
      <c r="M14">
        <v>0</v>
      </c>
      <c r="N14">
        <v>0</v>
      </c>
      <c r="O14">
        <v>1</v>
      </c>
      <c r="P14">
        <v>0</v>
      </c>
    </row>
    <row r="15" spans="1:16" x14ac:dyDescent="0.25">
      <c r="A15" t="s">
        <v>7</v>
      </c>
      <c r="B15" t="s">
        <v>14</v>
      </c>
      <c r="C15" t="s">
        <v>10</v>
      </c>
      <c r="D15">
        <v>21</v>
      </c>
      <c r="E15">
        <v>0</v>
      </c>
      <c r="F15">
        <v>1</v>
      </c>
      <c r="G15">
        <v>6</v>
      </c>
      <c r="H15">
        <v>3</v>
      </c>
      <c r="I15">
        <v>1</v>
      </c>
      <c r="J15">
        <v>1</v>
      </c>
      <c r="K15">
        <v>0</v>
      </c>
      <c r="L15">
        <v>0</v>
      </c>
      <c r="M15">
        <v>0</v>
      </c>
      <c r="N15">
        <v>3</v>
      </c>
      <c r="O15">
        <v>6</v>
      </c>
      <c r="P15">
        <v>0</v>
      </c>
    </row>
    <row r="16" spans="1:16" x14ac:dyDescent="0.25">
      <c r="A16" t="s">
        <v>7</v>
      </c>
      <c r="B16" t="s">
        <v>14</v>
      </c>
      <c r="C16" t="s">
        <v>15</v>
      </c>
      <c r="D16">
        <v>3</v>
      </c>
      <c r="E16">
        <v>0</v>
      </c>
      <c r="F16">
        <v>0</v>
      </c>
      <c r="G16">
        <v>1</v>
      </c>
      <c r="H16">
        <v>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</v>
      </c>
      <c r="P16">
        <v>0</v>
      </c>
    </row>
    <row r="17" spans="1:16" x14ac:dyDescent="0.25">
      <c r="A17" t="s">
        <v>7</v>
      </c>
      <c r="B17" t="s">
        <v>16</v>
      </c>
      <c r="C17" t="s">
        <v>10</v>
      </c>
      <c r="D17">
        <v>5</v>
      </c>
      <c r="E17">
        <v>0</v>
      </c>
      <c r="F17">
        <v>2</v>
      </c>
      <c r="G17">
        <v>1</v>
      </c>
      <c r="H17">
        <v>0</v>
      </c>
      <c r="I17">
        <v>1</v>
      </c>
      <c r="J17">
        <v>0</v>
      </c>
      <c r="K17">
        <v>0</v>
      </c>
      <c r="L17">
        <v>0</v>
      </c>
      <c r="M17">
        <v>0</v>
      </c>
      <c r="N17">
        <v>0</v>
      </c>
      <c r="O17">
        <v>1</v>
      </c>
      <c r="P17">
        <v>0</v>
      </c>
    </row>
    <row r="18" spans="1:16" x14ac:dyDescent="0.25">
      <c r="A18" t="s">
        <v>7</v>
      </c>
      <c r="B18" t="s">
        <v>17</v>
      </c>
      <c r="C18" t="s">
        <v>10</v>
      </c>
      <c r="D18">
        <v>3</v>
      </c>
      <c r="E18">
        <v>0</v>
      </c>
      <c r="F18">
        <v>0</v>
      </c>
      <c r="G18">
        <v>2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</v>
      </c>
      <c r="P18">
        <v>0</v>
      </c>
    </row>
    <row r="19" spans="1:16" x14ac:dyDescent="0.25">
      <c r="A19" t="s">
        <v>7</v>
      </c>
      <c r="B19" t="s">
        <v>18</v>
      </c>
      <c r="C19" t="s">
        <v>10</v>
      </c>
      <c r="D19">
        <v>1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1</v>
      </c>
      <c r="N19">
        <v>0</v>
      </c>
      <c r="O19">
        <v>0</v>
      </c>
      <c r="P19">
        <v>0</v>
      </c>
    </row>
    <row r="20" spans="1:16" x14ac:dyDescent="0.25">
      <c r="A20" t="s">
        <v>7</v>
      </c>
      <c r="B20" t="s">
        <v>19</v>
      </c>
      <c r="C20" t="s">
        <v>10</v>
      </c>
      <c r="D20">
        <v>65</v>
      </c>
      <c r="E20">
        <v>1</v>
      </c>
      <c r="F20">
        <v>0</v>
      </c>
      <c r="G20">
        <v>13</v>
      </c>
      <c r="H20">
        <v>0</v>
      </c>
      <c r="I20">
        <v>4</v>
      </c>
      <c r="J20">
        <v>0</v>
      </c>
      <c r="K20">
        <v>0</v>
      </c>
      <c r="L20">
        <v>7</v>
      </c>
      <c r="M20">
        <v>0</v>
      </c>
      <c r="N20">
        <v>0</v>
      </c>
      <c r="O20">
        <v>40</v>
      </c>
      <c r="P20">
        <v>0</v>
      </c>
    </row>
    <row r="21" spans="1:16" x14ac:dyDescent="0.25">
      <c r="A21" t="s">
        <v>7</v>
      </c>
      <c r="B21" t="s">
        <v>19</v>
      </c>
      <c r="C21" t="s">
        <v>15</v>
      </c>
      <c r="D21">
        <v>3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3</v>
      </c>
      <c r="M21">
        <v>0</v>
      </c>
      <c r="N21">
        <v>0</v>
      </c>
      <c r="O21">
        <v>0</v>
      </c>
      <c r="P21">
        <v>0</v>
      </c>
    </row>
    <row r="22" spans="1:16" x14ac:dyDescent="0.25">
      <c r="A22" t="s">
        <v>7</v>
      </c>
      <c r="B22" t="s">
        <v>20</v>
      </c>
      <c r="C22" t="s">
        <v>10</v>
      </c>
      <c r="D22">
        <v>2</v>
      </c>
      <c r="E22">
        <v>0</v>
      </c>
      <c r="F22">
        <v>0</v>
      </c>
      <c r="G22">
        <v>1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1</v>
      </c>
      <c r="P22">
        <v>0</v>
      </c>
    </row>
    <row r="23" spans="1:16" x14ac:dyDescent="0.25">
      <c r="A23" t="s">
        <v>7</v>
      </c>
      <c r="B23" t="s">
        <v>21</v>
      </c>
      <c r="C23" t="s">
        <v>10</v>
      </c>
      <c r="D23">
        <v>5</v>
      </c>
      <c r="E23">
        <v>0</v>
      </c>
      <c r="F23">
        <v>0</v>
      </c>
      <c r="G23">
        <v>1</v>
      </c>
      <c r="H23">
        <v>0</v>
      </c>
      <c r="I23">
        <v>3</v>
      </c>
      <c r="J23">
        <v>0</v>
      </c>
      <c r="K23">
        <v>0</v>
      </c>
      <c r="L23">
        <v>0</v>
      </c>
      <c r="M23">
        <v>0</v>
      </c>
      <c r="N23">
        <v>0</v>
      </c>
      <c r="O23">
        <v>1</v>
      </c>
      <c r="P23">
        <v>0</v>
      </c>
    </row>
    <row r="24" spans="1:16" x14ac:dyDescent="0.25">
      <c r="A24" t="s">
        <v>7</v>
      </c>
      <c r="B24" t="s">
        <v>22</v>
      </c>
      <c r="C24" t="s">
        <v>10</v>
      </c>
      <c r="D24">
        <v>2</v>
      </c>
      <c r="E24">
        <v>0</v>
      </c>
      <c r="F24">
        <v>0</v>
      </c>
      <c r="G24">
        <v>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</v>
      </c>
      <c r="P24">
        <v>0</v>
      </c>
    </row>
    <row r="25" spans="1:16" x14ac:dyDescent="0.25">
      <c r="A25" t="s">
        <v>7</v>
      </c>
      <c r="B25" t="s">
        <v>23</v>
      </c>
      <c r="C25" t="s">
        <v>10</v>
      </c>
      <c r="D25">
        <v>1</v>
      </c>
      <c r="E25">
        <v>0</v>
      </c>
      <c r="F25">
        <v>0</v>
      </c>
      <c r="G25">
        <v>0</v>
      </c>
      <c r="H25">
        <v>0</v>
      </c>
      <c r="I25">
        <v>1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</row>
    <row r="26" spans="1:16" x14ac:dyDescent="0.25">
      <c r="A26" t="s">
        <v>7</v>
      </c>
      <c r="B26" t="s">
        <v>24</v>
      </c>
      <c r="C26" t="s">
        <v>10</v>
      </c>
      <c r="D26">
        <v>5</v>
      </c>
      <c r="E26">
        <v>0</v>
      </c>
      <c r="F26">
        <v>0</v>
      </c>
      <c r="G26">
        <v>0</v>
      </c>
      <c r="H26">
        <v>0</v>
      </c>
      <c r="I26">
        <v>3</v>
      </c>
      <c r="J26">
        <v>0</v>
      </c>
      <c r="K26">
        <v>0</v>
      </c>
      <c r="L26">
        <v>0</v>
      </c>
      <c r="M26">
        <v>2</v>
      </c>
      <c r="N26">
        <v>0</v>
      </c>
      <c r="O26">
        <v>0</v>
      </c>
      <c r="P26">
        <v>0</v>
      </c>
    </row>
    <row r="27" spans="1:16" x14ac:dyDescent="0.25">
      <c r="A27" t="s">
        <v>7</v>
      </c>
      <c r="B27" t="s">
        <v>25</v>
      </c>
      <c r="C27" t="s">
        <v>10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0</v>
      </c>
      <c r="N27">
        <v>0</v>
      </c>
      <c r="O27">
        <v>0</v>
      </c>
      <c r="P27">
        <v>0</v>
      </c>
    </row>
    <row r="28" spans="1:16" x14ac:dyDescent="0.25">
      <c r="A28" t="s">
        <v>7</v>
      </c>
      <c r="B28" t="s">
        <v>26</v>
      </c>
      <c r="C28" t="s">
        <v>10</v>
      </c>
      <c r="D28">
        <v>1</v>
      </c>
      <c r="E28">
        <v>0</v>
      </c>
      <c r="F28">
        <v>0</v>
      </c>
      <c r="G28">
        <v>0</v>
      </c>
      <c r="H28">
        <v>1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</row>
    <row r="29" spans="1:16" x14ac:dyDescent="0.25">
      <c r="A29" t="s">
        <v>7</v>
      </c>
      <c r="B29" t="s">
        <v>27</v>
      </c>
      <c r="C29" t="s">
        <v>10</v>
      </c>
      <c r="D29">
        <v>14</v>
      </c>
      <c r="E29">
        <v>0</v>
      </c>
      <c r="F29">
        <v>0</v>
      </c>
      <c r="G29">
        <v>3</v>
      </c>
      <c r="H29">
        <v>0</v>
      </c>
      <c r="I29">
        <v>6</v>
      </c>
      <c r="J29">
        <v>2</v>
      </c>
      <c r="K29">
        <v>0</v>
      </c>
      <c r="L29">
        <v>0</v>
      </c>
      <c r="M29">
        <v>0</v>
      </c>
      <c r="N29">
        <v>0</v>
      </c>
      <c r="O29">
        <v>3</v>
      </c>
      <c r="P29">
        <v>0</v>
      </c>
    </row>
    <row r="30" spans="1:16" x14ac:dyDescent="0.25">
      <c r="A30" t="s">
        <v>7</v>
      </c>
      <c r="B30" t="s">
        <v>28</v>
      </c>
      <c r="C30" t="s">
        <v>10</v>
      </c>
      <c r="D30">
        <v>1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1</v>
      </c>
      <c r="M30">
        <v>0</v>
      </c>
      <c r="N30">
        <v>0</v>
      </c>
      <c r="O30">
        <v>0</v>
      </c>
      <c r="P30">
        <v>0</v>
      </c>
    </row>
    <row r="31" spans="1:16" x14ac:dyDescent="0.25">
      <c r="A31" t="s">
        <v>7</v>
      </c>
      <c r="B31" t="s">
        <v>29</v>
      </c>
      <c r="C31" t="s">
        <v>10</v>
      </c>
      <c r="D31">
        <v>5</v>
      </c>
      <c r="E31">
        <v>5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</row>
    <row r="32" spans="1:16" x14ac:dyDescent="0.25">
      <c r="A32" t="s">
        <v>7</v>
      </c>
      <c r="B32" t="s">
        <v>30</v>
      </c>
      <c r="C32" t="s">
        <v>10</v>
      </c>
      <c r="D32">
        <v>4</v>
      </c>
      <c r="E32">
        <v>0</v>
      </c>
      <c r="F32">
        <v>0</v>
      </c>
      <c r="G32">
        <v>2</v>
      </c>
      <c r="H32">
        <v>0</v>
      </c>
      <c r="I32">
        <v>0</v>
      </c>
      <c r="J32">
        <v>0</v>
      </c>
      <c r="K32">
        <v>0</v>
      </c>
      <c r="L32">
        <v>2</v>
      </c>
      <c r="M32">
        <v>0</v>
      </c>
      <c r="N32">
        <v>0</v>
      </c>
      <c r="O32">
        <v>0</v>
      </c>
      <c r="P32">
        <v>0</v>
      </c>
    </row>
    <row r="33" spans="1:16" x14ac:dyDescent="0.25">
      <c r="A33" t="s">
        <v>7</v>
      </c>
      <c r="B33" t="s">
        <v>31</v>
      </c>
      <c r="C33" t="s">
        <v>10</v>
      </c>
      <c r="D33">
        <v>4</v>
      </c>
      <c r="E33">
        <v>0</v>
      </c>
      <c r="F33">
        <v>0</v>
      </c>
      <c r="G33">
        <v>2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2</v>
      </c>
      <c r="P33">
        <v>0</v>
      </c>
    </row>
    <row r="34" spans="1:16" x14ac:dyDescent="0.25">
      <c r="A34" t="s">
        <v>7</v>
      </c>
      <c r="B34" t="s">
        <v>32</v>
      </c>
      <c r="C34" t="s">
        <v>10</v>
      </c>
      <c r="D34">
        <v>4</v>
      </c>
      <c r="E34">
        <v>0</v>
      </c>
      <c r="F34">
        <v>0</v>
      </c>
      <c r="G34">
        <v>0</v>
      </c>
      <c r="H34">
        <v>4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</row>
    <row r="35" spans="1:16" x14ac:dyDescent="0.25">
      <c r="A35" t="s">
        <v>7</v>
      </c>
      <c r="B35" t="s">
        <v>33</v>
      </c>
      <c r="C35" t="s">
        <v>10</v>
      </c>
      <c r="D35">
        <v>1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</row>
    <row r="36" spans="1:16" x14ac:dyDescent="0.25">
      <c r="A36" t="s">
        <v>7</v>
      </c>
      <c r="B36" t="s">
        <v>34</v>
      </c>
      <c r="C36" t="s">
        <v>10</v>
      </c>
      <c r="D36">
        <v>4</v>
      </c>
      <c r="E36">
        <v>0</v>
      </c>
      <c r="F36">
        <v>0</v>
      </c>
      <c r="G36">
        <v>2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2</v>
      </c>
      <c r="P36">
        <v>0</v>
      </c>
    </row>
    <row r="37" spans="1:16" x14ac:dyDescent="0.25">
      <c r="A37" t="s">
        <v>7</v>
      </c>
      <c r="B37" t="s">
        <v>35</v>
      </c>
      <c r="C37" t="s">
        <v>10</v>
      </c>
      <c r="D37">
        <v>151</v>
      </c>
      <c r="E37">
        <v>1</v>
      </c>
      <c r="F37">
        <v>19</v>
      </c>
      <c r="G37">
        <v>35</v>
      </c>
      <c r="H37">
        <v>6</v>
      </c>
      <c r="I37">
        <v>43</v>
      </c>
      <c r="J37">
        <v>2</v>
      </c>
      <c r="K37">
        <v>5</v>
      </c>
      <c r="L37">
        <v>3</v>
      </c>
      <c r="M37">
        <v>0</v>
      </c>
      <c r="N37">
        <v>6</v>
      </c>
      <c r="O37">
        <v>31</v>
      </c>
      <c r="P37">
        <v>0</v>
      </c>
    </row>
    <row r="38" spans="1:16" x14ac:dyDescent="0.25">
      <c r="A38" t="s">
        <v>7</v>
      </c>
      <c r="B38" t="s">
        <v>35</v>
      </c>
      <c r="C38" t="s">
        <v>15</v>
      </c>
      <c r="D38">
        <v>3</v>
      </c>
      <c r="E38">
        <v>0</v>
      </c>
      <c r="F38">
        <v>0</v>
      </c>
      <c r="G38">
        <v>0</v>
      </c>
      <c r="H38">
        <v>0</v>
      </c>
      <c r="I38">
        <v>0</v>
      </c>
      <c r="J38">
        <v>3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</row>
    <row r="39" spans="1:16" x14ac:dyDescent="0.25">
      <c r="A39" t="s">
        <v>7</v>
      </c>
      <c r="B39" t="s">
        <v>36</v>
      </c>
      <c r="C39" t="s">
        <v>10</v>
      </c>
      <c r="D39">
        <v>9</v>
      </c>
      <c r="E39">
        <v>0</v>
      </c>
      <c r="F39">
        <v>0</v>
      </c>
      <c r="G39">
        <v>1</v>
      </c>
      <c r="H39">
        <v>0</v>
      </c>
      <c r="I39">
        <v>7</v>
      </c>
      <c r="J39">
        <v>0</v>
      </c>
      <c r="K39">
        <v>0</v>
      </c>
      <c r="L39">
        <v>0</v>
      </c>
      <c r="M39">
        <v>0</v>
      </c>
      <c r="N39">
        <v>0</v>
      </c>
      <c r="O39">
        <v>1</v>
      </c>
      <c r="P39">
        <v>0</v>
      </c>
    </row>
    <row r="40" spans="1:16" x14ac:dyDescent="0.25">
      <c r="A40" t="s">
        <v>7</v>
      </c>
      <c r="B40" t="s">
        <v>37</v>
      </c>
      <c r="C40" t="s">
        <v>10</v>
      </c>
      <c r="D40">
        <v>2</v>
      </c>
      <c r="E40">
        <v>0</v>
      </c>
      <c r="F40">
        <v>0</v>
      </c>
      <c r="G40">
        <v>1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1</v>
      </c>
      <c r="P40">
        <v>0</v>
      </c>
    </row>
    <row r="41" spans="1:16" x14ac:dyDescent="0.25">
      <c r="A41" t="s">
        <v>7</v>
      </c>
      <c r="B41" t="s">
        <v>38</v>
      </c>
      <c r="C41" t="s">
        <v>10</v>
      </c>
      <c r="D41">
        <v>2</v>
      </c>
      <c r="E41">
        <v>0</v>
      </c>
      <c r="F41">
        <v>0</v>
      </c>
      <c r="G41">
        <v>1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1</v>
      </c>
      <c r="P41">
        <v>0</v>
      </c>
    </row>
    <row r="42" spans="1:16" x14ac:dyDescent="0.25">
      <c r="A42" t="s">
        <v>7</v>
      </c>
      <c r="B42" t="s">
        <v>39</v>
      </c>
      <c r="C42" t="s">
        <v>10</v>
      </c>
      <c r="D42">
        <v>2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1</v>
      </c>
      <c r="L42">
        <v>0</v>
      </c>
      <c r="M42">
        <v>0</v>
      </c>
      <c r="N42">
        <v>0</v>
      </c>
      <c r="O42">
        <v>0</v>
      </c>
      <c r="P42">
        <v>1</v>
      </c>
    </row>
    <row r="43" spans="1:16" x14ac:dyDescent="0.25">
      <c r="A43" t="s">
        <v>7</v>
      </c>
      <c r="B43" t="s">
        <v>40</v>
      </c>
      <c r="C43" t="s">
        <v>10</v>
      </c>
      <c r="D43">
        <v>4</v>
      </c>
      <c r="E43">
        <v>0</v>
      </c>
      <c r="F43">
        <v>0</v>
      </c>
      <c r="G43">
        <v>2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2</v>
      </c>
      <c r="P43">
        <v>0</v>
      </c>
    </row>
    <row r="44" spans="1:16" x14ac:dyDescent="0.25">
      <c r="A44" t="s">
        <v>7</v>
      </c>
      <c r="B44" t="s">
        <v>41</v>
      </c>
      <c r="C44" t="s">
        <v>10</v>
      </c>
      <c r="D44">
        <v>23</v>
      </c>
      <c r="E44">
        <v>2</v>
      </c>
      <c r="F44">
        <v>0</v>
      </c>
      <c r="G44">
        <v>2</v>
      </c>
      <c r="H44">
        <v>0</v>
      </c>
      <c r="I44">
        <v>3</v>
      </c>
      <c r="J44">
        <v>1</v>
      </c>
      <c r="K44">
        <v>0</v>
      </c>
      <c r="L44">
        <v>5</v>
      </c>
      <c r="M44">
        <v>3</v>
      </c>
      <c r="N44">
        <v>0</v>
      </c>
      <c r="O44">
        <v>7</v>
      </c>
      <c r="P44">
        <v>0</v>
      </c>
    </row>
    <row r="45" spans="1:16" x14ac:dyDescent="0.25">
      <c r="A45" t="s">
        <v>7</v>
      </c>
      <c r="B45" t="s">
        <v>41</v>
      </c>
      <c r="C45" t="s">
        <v>15</v>
      </c>
      <c r="D45">
        <v>1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1</v>
      </c>
      <c r="M45">
        <v>0</v>
      </c>
      <c r="N45">
        <v>0</v>
      </c>
      <c r="O45">
        <v>0</v>
      </c>
      <c r="P45">
        <v>0</v>
      </c>
    </row>
    <row r="46" spans="1:16" x14ac:dyDescent="0.25">
      <c r="A46" t="s">
        <v>7</v>
      </c>
      <c r="B46" t="s">
        <v>42</v>
      </c>
      <c r="C46" t="s">
        <v>10</v>
      </c>
      <c r="D46">
        <v>14</v>
      </c>
      <c r="E46">
        <v>0</v>
      </c>
      <c r="F46">
        <v>0</v>
      </c>
      <c r="G46">
        <v>0</v>
      </c>
      <c r="H46">
        <v>1</v>
      </c>
      <c r="I46">
        <v>0</v>
      </c>
      <c r="J46">
        <v>0</v>
      </c>
      <c r="K46">
        <v>0</v>
      </c>
      <c r="L46">
        <v>0</v>
      </c>
      <c r="M46">
        <v>0</v>
      </c>
      <c r="N46">
        <v>9</v>
      </c>
      <c r="O46">
        <v>1</v>
      </c>
      <c r="P46">
        <v>3</v>
      </c>
    </row>
    <row r="47" spans="1:16" x14ac:dyDescent="0.25">
      <c r="A47" t="s">
        <v>7</v>
      </c>
      <c r="B47" t="s">
        <v>43</v>
      </c>
      <c r="C47" t="s">
        <v>10</v>
      </c>
      <c r="D47">
        <v>2</v>
      </c>
      <c r="E47">
        <v>0</v>
      </c>
      <c r="F47">
        <v>0</v>
      </c>
      <c r="G47">
        <v>0</v>
      </c>
      <c r="H47">
        <v>0</v>
      </c>
      <c r="I47">
        <v>2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</row>
    <row r="48" spans="1:16" x14ac:dyDescent="0.25">
      <c r="A48" t="s">
        <v>7</v>
      </c>
      <c r="B48" t="s">
        <v>44</v>
      </c>
      <c r="C48" t="s">
        <v>10</v>
      </c>
      <c r="D48">
        <v>1</v>
      </c>
      <c r="E48">
        <v>0</v>
      </c>
      <c r="F48">
        <v>0</v>
      </c>
      <c r="G48">
        <v>0</v>
      </c>
      <c r="H48">
        <v>0</v>
      </c>
      <c r="I48">
        <v>1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</row>
    <row r="49" spans="1:16" x14ac:dyDescent="0.25">
      <c r="A49" t="s">
        <v>7</v>
      </c>
      <c r="B49" t="s">
        <v>45</v>
      </c>
      <c r="C49" t="s">
        <v>10</v>
      </c>
      <c r="D49">
        <v>2</v>
      </c>
      <c r="E49">
        <v>0</v>
      </c>
      <c r="F49">
        <v>0</v>
      </c>
      <c r="G49">
        <v>1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1</v>
      </c>
      <c r="P49">
        <v>0</v>
      </c>
    </row>
    <row r="50" spans="1:16" x14ac:dyDescent="0.25">
      <c r="A50" t="s">
        <v>7</v>
      </c>
      <c r="B50" t="s">
        <v>46</v>
      </c>
      <c r="C50" t="s">
        <v>10</v>
      </c>
      <c r="D50">
        <v>7</v>
      </c>
      <c r="E50">
        <v>0</v>
      </c>
      <c r="F50">
        <v>0</v>
      </c>
      <c r="G50">
        <v>1</v>
      </c>
      <c r="H50">
        <v>3</v>
      </c>
      <c r="I50">
        <v>2</v>
      </c>
      <c r="J50">
        <v>0</v>
      </c>
      <c r="K50">
        <v>0</v>
      </c>
      <c r="L50">
        <v>0</v>
      </c>
      <c r="M50">
        <v>0</v>
      </c>
      <c r="N50">
        <v>0</v>
      </c>
      <c r="O50">
        <v>1</v>
      </c>
      <c r="P50">
        <v>0</v>
      </c>
    </row>
    <row r="51" spans="1:16" x14ac:dyDescent="0.25">
      <c r="A51" t="s">
        <v>7</v>
      </c>
      <c r="B51" t="s">
        <v>47</v>
      </c>
      <c r="C51" t="s">
        <v>10</v>
      </c>
      <c r="D51">
        <v>2</v>
      </c>
      <c r="E51">
        <v>1</v>
      </c>
      <c r="F51">
        <v>0</v>
      </c>
      <c r="G51">
        <v>0</v>
      </c>
      <c r="H51">
        <v>0</v>
      </c>
      <c r="I51">
        <v>1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</row>
    <row r="52" spans="1:16" x14ac:dyDescent="0.25">
      <c r="A52" t="s">
        <v>7</v>
      </c>
      <c r="B52" t="s">
        <v>48</v>
      </c>
      <c r="C52" t="s">
        <v>10</v>
      </c>
      <c r="D52">
        <v>10</v>
      </c>
      <c r="E52">
        <v>0</v>
      </c>
      <c r="F52">
        <v>0</v>
      </c>
      <c r="G52">
        <v>4</v>
      </c>
      <c r="H52">
        <v>0</v>
      </c>
      <c r="I52">
        <v>2</v>
      </c>
      <c r="J52">
        <v>0</v>
      </c>
      <c r="K52">
        <v>0</v>
      </c>
      <c r="L52">
        <v>0</v>
      </c>
      <c r="M52">
        <v>0</v>
      </c>
      <c r="N52">
        <v>0</v>
      </c>
      <c r="O52">
        <v>4</v>
      </c>
      <c r="P52">
        <v>0</v>
      </c>
    </row>
    <row r="53" spans="1:16" x14ac:dyDescent="0.25">
      <c r="A53" t="s">
        <v>7</v>
      </c>
      <c r="B53" t="s">
        <v>49</v>
      </c>
      <c r="C53" t="s">
        <v>10</v>
      </c>
      <c r="D53">
        <v>3</v>
      </c>
      <c r="E53">
        <v>0</v>
      </c>
      <c r="F53">
        <v>0</v>
      </c>
      <c r="G53">
        <v>1</v>
      </c>
      <c r="H53">
        <v>0</v>
      </c>
      <c r="I53">
        <v>1</v>
      </c>
      <c r="J53">
        <v>0</v>
      </c>
      <c r="K53">
        <v>0</v>
      </c>
      <c r="L53">
        <v>0</v>
      </c>
      <c r="M53">
        <v>0</v>
      </c>
      <c r="N53">
        <v>0</v>
      </c>
      <c r="O53">
        <v>1</v>
      </c>
      <c r="P53">
        <v>0</v>
      </c>
    </row>
    <row r="54" spans="1:16" x14ac:dyDescent="0.25">
      <c r="A54" t="s">
        <v>7</v>
      </c>
      <c r="B54" t="s">
        <v>50</v>
      </c>
      <c r="C54" t="s">
        <v>10</v>
      </c>
      <c r="D54">
        <v>1</v>
      </c>
      <c r="E54">
        <v>0</v>
      </c>
      <c r="F54">
        <v>0</v>
      </c>
      <c r="G54">
        <v>0</v>
      </c>
      <c r="H54">
        <v>0</v>
      </c>
      <c r="I54">
        <v>1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</row>
    <row r="55" spans="1:16" x14ac:dyDescent="0.25">
      <c r="A55" t="s">
        <v>7</v>
      </c>
      <c r="B55" t="s">
        <v>51</v>
      </c>
      <c r="C55" t="s">
        <v>10</v>
      </c>
      <c r="D55">
        <v>2</v>
      </c>
      <c r="E55">
        <v>0</v>
      </c>
      <c r="F55">
        <v>0</v>
      </c>
      <c r="G55">
        <v>1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1</v>
      </c>
      <c r="P55">
        <v>0</v>
      </c>
    </row>
    <row r="56" spans="1:16" x14ac:dyDescent="0.25">
      <c r="A56" t="s">
        <v>7</v>
      </c>
      <c r="B56" t="s">
        <v>52</v>
      </c>
      <c r="C56" t="s">
        <v>10</v>
      </c>
      <c r="D56">
        <v>3</v>
      </c>
      <c r="E56">
        <v>0</v>
      </c>
      <c r="F56">
        <v>0</v>
      </c>
      <c r="G56">
        <v>0</v>
      </c>
      <c r="H56">
        <v>0</v>
      </c>
      <c r="I56">
        <v>1</v>
      </c>
      <c r="J56">
        <v>0</v>
      </c>
      <c r="K56">
        <v>0</v>
      </c>
      <c r="L56">
        <v>0</v>
      </c>
      <c r="M56">
        <v>2</v>
      </c>
      <c r="N56">
        <v>0</v>
      </c>
      <c r="O56">
        <v>0</v>
      </c>
      <c r="P56">
        <v>0</v>
      </c>
    </row>
    <row r="57" spans="1:16" x14ac:dyDescent="0.25">
      <c r="A57" t="s">
        <v>7</v>
      </c>
      <c r="B57" t="s">
        <v>53</v>
      </c>
      <c r="C57" t="s">
        <v>10</v>
      </c>
      <c r="D57">
        <v>6</v>
      </c>
      <c r="E57">
        <v>0</v>
      </c>
      <c r="F57">
        <v>0</v>
      </c>
      <c r="G57">
        <v>2</v>
      </c>
      <c r="H57">
        <v>0</v>
      </c>
      <c r="I57">
        <v>1</v>
      </c>
      <c r="J57">
        <v>0</v>
      </c>
      <c r="K57">
        <v>0</v>
      </c>
      <c r="L57">
        <v>0</v>
      </c>
      <c r="M57">
        <v>0</v>
      </c>
      <c r="N57">
        <v>0</v>
      </c>
      <c r="O57">
        <v>3</v>
      </c>
      <c r="P57">
        <v>0</v>
      </c>
    </row>
    <row r="58" spans="1:16" x14ac:dyDescent="0.25">
      <c r="A58" t="s">
        <v>7</v>
      </c>
      <c r="B58" t="s">
        <v>54</v>
      </c>
      <c r="C58" t="s">
        <v>10</v>
      </c>
      <c r="D58">
        <v>1</v>
      </c>
      <c r="E58">
        <v>0</v>
      </c>
      <c r="F58">
        <v>0</v>
      </c>
      <c r="G58">
        <v>0</v>
      </c>
      <c r="H58">
        <v>0</v>
      </c>
      <c r="I58">
        <v>1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</row>
    <row r="59" spans="1:16" x14ac:dyDescent="0.25">
      <c r="A59" t="s">
        <v>7</v>
      </c>
      <c r="B59" t="s">
        <v>55</v>
      </c>
      <c r="C59" t="s">
        <v>10</v>
      </c>
      <c r="D59">
        <v>13</v>
      </c>
      <c r="E59">
        <v>0</v>
      </c>
      <c r="F59">
        <v>0</v>
      </c>
      <c r="G59">
        <v>1</v>
      </c>
      <c r="H59">
        <v>0</v>
      </c>
      <c r="I59">
        <v>2</v>
      </c>
      <c r="J59">
        <v>0</v>
      </c>
      <c r="K59">
        <v>0</v>
      </c>
      <c r="L59">
        <v>0</v>
      </c>
      <c r="M59">
        <v>0</v>
      </c>
      <c r="N59">
        <v>9</v>
      </c>
      <c r="O59">
        <v>1</v>
      </c>
      <c r="P59">
        <v>0</v>
      </c>
    </row>
    <row r="60" spans="1:16" x14ac:dyDescent="0.25">
      <c r="A60" t="s">
        <v>7</v>
      </c>
      <c r="B60" t="s">
        <v>56</v>
      </c>
      <c r="C60" t="s">
        <v>10</v>
      </c>
      <c r="D60">
        <v>3</v>
      </c>
      <c r="E60">
        <v>0</v>
      </c>
      <c r="F60">
        <v>0</v>
      </c>
      <c r="G60">
        <v>1</v>
      </c>
      <c r="H60">
        <v>0</v>
      </c>
      <c r="I60">
        <v>1</v>
      </c>
      <c r="J60">
        <v>0</v>
      </c>
      <c r="K60">
        <v>0</v>
      </c>
      <c r="L60">
        <v>0</v>
      </c>
      <c r="M60">
        <v>0</v>
      </c>
      <c r="N60">
        <v>0</v>
      </c>
      <c r="O60">
        <v>1</v>
      </c>
      <c r="P60">
        <v>0</v>
      </c>
    </row>
    <row r="61" spans="1:16" x14ac:dyDescent="0.25">
      <c r="A61" t="s">
        <v>7</v>
      </c>
      <c r="B61" t="s">
        <v>57</v>
      </c>
      <c r="C61" t="s">
        <v>10</v>
      </c>
      <c r="D61">
        <v>4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4</v>
      </c>
      <c r="M61">
        <v>0</v>
      </c>
      <c r="N61">
        <v>0</v>
      </c>
      <c r="O61">
        <v>0</v>
      </c>
      <c r="P61">
        <v>0</v>
      </c>
    </row>
    <row r="62" spans="1:16" x14ac:dyDescent="0.25">
      <c r="A62" t="s">
        <v>7</v>
      </c>
      <c r="B62" t="s">
        <v>58</v>
      </c>
      <c r="C62" t="s">
        <v>10</v>
      </c>
      <c r="D62">
        <v>12</v>
      </c>
      <c r="E62">
        <v>0</v>
      </c>
      <c r="F62">
        <v>0</v>
      </c>
      <c r="G62">
        <v>1</v>
      </c>
      <c r="H62">
        <v>0</v>
      </c>
      <c r="I62">
        <v>2</v>
      </c>
      <c r="J62">
        <v>0</v>
      </c>
      <c r="K62">
        <v>0</v>
      </c>
      <c r="L62">
        <v>8</v>
      </c>
      <c r="M62">
        <v>0</v>
      </c>
      <c r="N62">
        <v>0</v>
      </c>
      <c r="O62">
        <v>1</v>
      </c>
      <c r="P62">
        <v>0</v>
      </c>
    </row>
    <row r="63" spans="1:16" x14ac:dyDescent="0.25">
      <c r="A63" t="s">
        <v>7</v>
      </c>
      <c r="B63" t="s">
        <v>59</v>
      </c>
      <c r="C63" t="s">
        <v>10</v>
      </c>
      <c r="D63">
        <v>2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2</v>
      </c>
    </row>
    <row r="64" spans="1:16" x14ac:dyDescent="0.25">
      <c r="A64" t="s">
        <v>7</v>
      </c>
      <c r="B64" t="s">
        <v>60</v>
      </c>
      <c r="C64" t="s">
        <v>10</v>
      </c>
      <c r="D64">
        <v>24</v>
      </c>
      <c r="E64">
        <v>1</v>
      </c>
      <c r="F64">
        <v>0</v>
      </c>
      <c r="G64">
        <v>2</v>
      </c>
      <c r="H64">
        <v>0</v>
      </c>
      <c r="I64">
        <v>3</v>
      </c>
      <c r="J64">
        <v>0</v>
      </c>
      <c r="K64">
        <v>0</v>
      </c>
      <c r="L64">
        <v>1</v>
      </c>
      <c r="M64">
        <v>0</v>
      </c>
      <c r="N64">
        <v>15</v>
      </c>
      <c r="O64">
        <v>2</v>
      </c>
      <c r="P64">
        <v>0</v>
      </c>
    </row>
    <row r="65" spans="1:16" x14ac:dyDescent="0.25">
      <c r="A65" t="s">
        <v>7</v>
      </c>
      <c r="B65" t="s">
        <v>60</v>
      </c>
      <c r="C65" t="s">
        <v>15</v>
      </c>
      <c r="D65">
        <v>7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7</v>
      </c>
      <c r="O65">
        <v>0</v>
      </c>
      <c r="P65">
        <v>0</v>
      </c>
    </row>
    <row r="66" spans="1:16" x14ac:dyDescent="0.25">
      <c r="A66" t="s">
        <v>7</v>
      </c>
      <c r="B66" t="s">
        <v>61</v>
      </c>
      <c r="C66" t="s">
        <v>10</v>
      </c>
      <c r="D66">
        <v>37</v>
      </c>
      <c r="E66">
        <v>10</v>
      </c>
      <c r="F66">
        <v>2</v>
      </c>
      <c r="G66">
        <v>2</v>
      </c>
      <c r="H66">
        <v>1</v>
      </c>
      <c r="I66">
        <v>1</v>
      </c>
      <c r="J66">
        <v>4</v>
      </c>
      <c r="K66">
        <v>5</v>
      </c>
      <c r="L66">
        <v>3</v>
      </c>
      <c r="M66">
        <v>1</v>
      </c>
      <c r="N66">
        <v>6</v>
      </c>
      <c r="O66">
        <v>2</v>
      </c>
      <c r="P66">
        <v>0</v>
      </c>
    </row>
    <row r="67" spans="1:16" x14ac:dyDescent="0.25">
      <c r="A67" t="s">
        <v>7</v>
      </c>
      <c r="B67" t="s">
        <v>61</v>
      </c>
      <c r="C67" t="s">
        <v>15</v>
      </c>
      <c r="D67">
        <v>3</v>
      </c>
      <c r="E67">
        <v>3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9CB8F-9E55-4C88-92A6-D327CA7A87A7}">
  <dimension ref="A1:V15"/>
  <sheetViews>
    <sheetView workbookViewId="0">
      <selection activeCell="C22" sqref="C22"/>
    </sheetView>
  </sheetViews>
  <sheetFormatPr baseColWidth="10" defaultRowHeight="15" x14ac:dyDescent="0.25"/>
  <sheetData>
    <row r="1" spans="1:22" x14ac:dyDescent="0.25">
      <c r="A1" t="s">
        <v>62</v>
      </c>
    </row>
    <row r="2" spans="1:22" x14ac:dyDescent="0.25">
      <c r="A2" t="s">
        <v>63</v>
      </c>
    </row>
    <row r="3" spans="1:22" x14ac:dyDescent="0.25">
      <c r="A3" t="s">
        <v>2</v>
      </c>
    </row>
    <row r="4" spans="1:22" x14ac:dyDescent="0.25">
      <c r="A4" t="s">
        <v>3</v>
      </c>
    </row>
    <row r="5" spans="1:22" x14ac:dyDescent="0.25">
      <c r="A5" t="s">
        <v>4</v>
      </c>
    </row>
    <row r="6" spans="1:22" x14ac:dyDescent="0.25">
      <c r="A6" t="s">
        <v>5</v>
      </c>
    </row>
    <row r="7" spans="1:22" x14ac:dyDescent="0.25">
      <c r="A7" t="s">
        <v>6</v>
      </c>
    </row>
    <row r="8" spans="1:22" x14ac:dyDescent="0.25">
      <c r="A8" s="1">
        <v>45351</v>
      </c>
    </row>
    <row r="9" spans="1:22" x14ac:dyDescent="0.25">
      <c r="A9" t="str">
        <f>"JOURNAL"</f>
        <v>JOURNAL</v>
      </c>
      <c r="B9" t="str">
        <f>"Publisher"</f>
        <v>Publisher</v>
      </c>
      <c r="C9" t="str">
        <f>"Platform"</f>
        <v>Platform</v>
      </c>
      <c r="D9" t="str">
        <f>"Journal DOI"</f>
        <v>Journal DOI</v>
      </c>
      <c r="E9" t="str">
        <f>"Proprietary Identifier"</f>
        <v>Proprietary Identifier</v>
      </c>
      <c r="F9" t="str">
        <f>"Print ISSN"</f>
        <v>Print ISSN</v>
      </c>
      <c r="G9" t="str">
        <f>"Online ISSN"</f>
        <v>Online ISSN</v>
      </c>
      <c r="H9" t="str">
        <f>"Reporting Period Total"</f>
        <v>Reporting Period Total</v>
      </c>
      <c r="I9" t="str">
        <f>"Reporting Period HTML"</f>
        <v>Reporting Period HTML</v>
      </c>
      <c r="J9" t="str">
        <f>"Reporting Period PDF"</f>
        <v>Reporting Period PDF</v>
      </c>
      <c r="K9" t="str">
        <f>"Jan-2023"</f>
        <v>Jan-2023</v>
      </c>
      <c r="L9" t="str">
        <f>"Feb-2023"</f>
        <v>Feb-2023</v>
      </c>
      <c r="M9" t="str">
        <f>"Mar-2023"</f>
        <v>Mar-2023</v>
      </c>
      <c r="N9" t="str">
        <f>"Apr-2023"</f>
        <v>Apr-2023</v>
      </c>
      <c r="O9" t="str">
        <f>"May-2023"</f>
        <v>May-2023</v>
      </c>
      <c r="P9" t="str">
        <f>"Jun-2023"</f>
        <v>Jun-2023</v>
      </c>
      <c r="Q9" t="str">
        <f>"Jul-2023"</f>
        <v>Jul-2023</v>
      </c>
      <c r="R9" t="str">
        <f>"Aug-2023"</f>
        <v>Aug-2023</v>
      </c>
      <c r="S9" t="str">
        <f>"Sep-2023"</f>
        <v>Sep-2023</v>
      </c>
      <c r="T9" t="str">
        <f>"Oct-2023"</f>
        <v>Oct-2023</v>
      </c>
      <c r="U9" t="str">
        <f>"Nov-2023"</f>
        <v>Nov-2023</v>
      </c>
      <c r="V9" t="str">
        <f>"Dec-2023"</f>
        <v>Dec-2023</v>
      </c>
    </row>
    <row r="10" spans="1:22" x14ac:dyDescent="0.25">
      <c r="A10" t="s">
        <v>64</v>
      </c>
      <c r="H10">
        <v>9</v>
      </c>
      <c r="I10">
        <v>0</v>
      </c>
      <c r="J10">
        <v>9</v>
      </c>
      <c r="K10">
        <v>0</v>
      </c>
      <c r="L10">
        <v>0</v>
      </c>
      <c r="M10">
        <v>1</v>
      </c>
      <c r="N10">
        <v>0</v>
      </c>
      <c r="O10">
        <v>0</v>
      </c>
      <c r="P10">
        <v>0</v>
      </c>
      <c r="Q10">
        <v>0</v>
      </c>
      <c r="R10">
        <v>6</v>
      </c>
      <c r="S10">
        <v>0</v>
      </c>
      <c r="T10">
        <v>0</v>
      </c>
      <c r="U10">
        <v>2</v>
      </c>
      <c r="V10">
        <v>0</v>
      </c>
    </row>
    <row r="11" spans="1:22" x14ac:dyDescent="0.25">
      <c r="A11" t="s">
        <v>65</v>
      </c>
      <c r="B11" t="s">
        <v>27</v>
      </c>
      <c r="C11" t="s">
        <v>7</v>
      </c>
      <c r="D11" t="s">
        <v>3</v>
      </c>
      <c r="E11" t="s">
        <v>3</v>
      </c>
      <c r="F11" t="s">
        <v>3</v>
      </c>
      <c r="G11" t="str">
        <f>"1724-2150"</f>
        <v>1724-2150</v>
      </c>
      <c r="H11">
        <v>1</v>
      </c>
      <c r="I11">
        <v>0</v>
      </c>
      <c r="J11">
        <v>1</v>
      </c>
      <c r="K11">
        <v>0</v>
      </c>
      <c r="L11">
        <v>0</v>
      </c>
      <c r="M11">
        <v>1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</row>
    <row r="12" spans="1:22" x14ac:dyDescent="0.25">
      <c r="A12" t="s">
        <v>66</v>
      </c>
      <c r="B12" t="s">
        <v>41</v>
      </c>
      <c r="C12" t="s">
        <v>7</v>
      </c>
      <c r="D12" t="s">
        <v>3</v>
      </c>
      <c r="E12" t="s">
        <v>3</v>
      </c>
      <c r="F12" t="s">
        <v>3</v>
      </c>
      <c r="G12" t="str">
        <f>"2036-4660"</f>
        <v>2036-4660</v>
      </c>
      <c r="H12">
        <v>1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</v>
      </c>
      <c r="V12">
        <v>0</v>
      </c>
    </row>
    <row r="13" spans="1:22" x14ac:dyDescent="0.25">
      <c r="A13" t="s">
        <v>67</v>
      </c>
      <c r="B13" t="s">
        <v>41</v>
      </c>
      <c r="C13" t="s">
        <v>7</v>
      </c>
      <c r="D13" t="s">
        <v>3</v>
      </c>
      <c r="E13" t="s">
        <v>3</v>
      </c>
      <c r="F13" t="s">
        <v>3</v>
      </c>
      <c r="G13" t="str">
        <f>"2035-6315"</f>
        <v>2035-6315</v>
      </c>
      <c r="H13">
        <v>1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1</v>
      </c>
      <c r="S13">
        <v>0</v>
      </c>
      <c r="T13">
        <v>0</v>
      </c>
      <c r="U13">
        <v>0</v>
      </c>
      <c r="V13">
        <v>0</v>
      </c>
    </row>
    <row r="14" spans="1:22" x14ac:dyDescent="0.25">
      <c r="A14" t="s">
        <v>68</v>
      </c>
      <c r="B14" t="s">
        <v>41</v>
      </c>
      <c r="C14" t="s">
        <v>7</v>
      </c>
      <c r="D14" t="s">
        <v>3</v>
      </c>
      <c r="E14" t="s">
        <v>3</v>
      </c>
      <c r="F14" t="s">
        <v>3</v>
      </c>
      <c r="G14" t="str">
        <f>"2035-7583"</f>
        <v>2035-7583</v>
      </c>
      <c r="H14">
        <v>1</v>
      </c>
      <c r="I14">
        <v>0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1</v>
      </c>
      <c r="V14">
        <v>0</v>
      </c>
    </row>
    <row r="15" spans="1:22" x14ac:dyDescent="0.25">
      <c r="A15" t="s">
        <v>69</v>
      </c>
      <c r="B15" t="s">
        <v>58</v>
      </c>
      <c r="C15" t="s">
        <v>7</v>
      </c>
      <c r="D15" t="s">
        <v>3</v>
      </c>
      <c r="E15" t="s">
        <v>3</v>
      </c>
      <c r="F15" t="s">
        <v>3</v>
      </c>
      <c r="G15" t="str">
        <f>"2036-5853"</f>
        <v>2036-5853</v>
      </c>
      <c r="H15">
        <v>5</v>
      </c>
      <c r="I15">
        <v>0</v>
      </c>
      <c r="J15">
        <v>5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5</v>
      </c>
      <c r="S15">
        <v>0</v>
      </c>
      <c r="T15">
        <v>0</v>
      </c>
      <c r="U15">
        <v>0</v>
      </c>
      <c r="V15"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7BB-A260-490E-88A3-10DAE0FA8DDA}">
  <dimension ref="A1:P11"/>
  <sheetViews>
    <sheetView workbookViewId="0">
      <selection activeCell="E36" sqref="E36"/>
    </sheetView>
  </sheetViews>
  <sheetFormatPr baseColWidth="10" defaultRowHeight="15" x14ac:dyDescent="0.25"/>
  <sheetData>
    <row r="1" spans="1:16" x14ac:dyDescent="0.25">
      <c r="A1" t="s">
        <v>70</v>
      </c>
    </row>
    <row r="2" spans="1:16" x14ac:dyDescent="0.25">
      <c r="A2" t="s">
        <v>71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x14ac:dyDescent="0.25">
      <c r="A5" t="s">
        <v>4</v>
      </c>
    </row>
    <row r="6" spans="1:16" x14ac:dyDescent="0.25">
      <c r="A6" t="s">
        <v>5</v>
      </c>
    </row>
    <row r="7" spans="1:16" x14ac:dyDescent="0.25">
      <c r="A7" t="s">
        <v>6</v>
      </c>
    </row>
    <row r="8" spans="1:16" x14ac:dyDescent="0.25">
      <c r="A8" s="1">
        <v>45351</v>
      </c>
    </row>
    <row r="9" spans="1:16" x14ac:dyDescent="0.25">
      <c r="A9" t="str">
        <f>" "</f>
        <v xml:space="preserve"> </v>
      </c>
      <c r="B9" t="str">
        <f>"Platform"</f>
        <v>Platform</v>
      </c>
      <c r="C9" t="str">
        <f>" "</f>
        <v xml:space="preserve"> </v>
      </c>
      <c r="D9" t="str">
        <f>"Jan-2023"</f>
        <v>Jan-2023</v>
      </c>
      <c r="E9" t="str">
        <f>"Feb-2023"</f>
        <v>Feb-2023</v>
      </c>
      <c r="F9" t="str">
        <f>"Mar-2023"</f>
        <v>Mar-2023</v>
      </c>
      <c r="G9" t="str">
        <f>"Apr-2023"</f>
        <v>Apr-2023</v>
      </c>
      <c r="H9" t="str">
        <f>"May-2023"</f>
        <v>May-2023</v>
      </c>
      <c r="I9" t="str">
        <f>"Jun-2023"</f>
        <v>Jun-2023</v>
      </c>
      <c r="J9" t="str">
        <f>"Jul-2023"</f>
        <v>Jul-2023</v>
      </c>
      <c r="K9" t="str">
        <f>"Aug-2023"</f>
        <v>Aug-2023</v>
      </c>
      <c r="L9" t="str">
        <f>"Sep-2023"</f>
        <v>Sep-2023</v>
      </c>
      <c r="M9" t="str">
        <f>"Oct-2023"</f>
        <v>Oct-2023</v>
      </c>
      <c r="N9" t="str">
        <f>"Nov-2023"</f>
        <v>Nov-2023</v>
      </c>
      <c r="O9" t="str">
        <f>"Dec-2023"</f>
        <v>Dec-2023</v>
      </c>
      <c r="P9" t="str">
        <f>"YTD Total"</f>
        <v>YTD Total</v>
      </c>
    </row>
    <row r="10" spans="1:16" x14ac:dyDescent="0.25">
      <c r="A10" t="s">
        <v>72</v>
      </c>
      <c r="B10" t="s">
        <v>7</v>
      </c>
      <c r="C10" t="s">
        <v>73</v>
      </c>
      <c r="D10">
        <v>5</v>
      </c>
      <c r="E10">
        <v>1</v>
      </c>
      <c r="F10">
        <v>3</v>
      </c>
      <c r="G10">
        <v>2</v>
      </c>
      <c r="H10">
        <v>0</v>
      </c>
      <c r="I10">
        <v>6</v>
      </c>
      <c r="J10">
        <v>1</v>
      </c>
      <c r="K10">
        <v>2</v>
      </c>
      <c r="L10">
        <v>2</v>
      </c>
      <c r="M10">
        <v>4</v>
      </c>
      <c r="N10">
        <v>2</v>
      </c>
      <c r="O10">
        <v>0</v>
      </c>
      <c r="P10">
        <v>28</v>
      </c>
    </row>
    <row r="11" spans="1:16" x14ac:dyDescent="0.25">
      <c r="A11" t="s">
        <v>72</v>
      </c>
      <c r="B11" t="s">
        <v>7</v>
      </c>
      <c r="C11" t="s">
        <v>74</v>
      </c>
      <c r="D11">
        <v>15</v>
      </c>
      <c r="E11">
        <v>8</v>
      </c>
      <c r="F11">
        <v>63</v>
      </c>
      <c r="G11">
        <v>10</v>
      </c>
      <c r="H11">
        <v>73</v>
      </c>
      <c r="I11">
        <v>8</v>
      </c>
      <c r="J11">
        <v>6</v>
      </c>
      <c r="K11">
        <v>18</v>
      </c>
      <c r="L11">
        <v>11</v>
      </c>
      <c r="M11">
        <v>25</v>
      </c>
      <c r="N11">
        <v>83</v>
      </c>
      <c r="O11">
        <v>3</v>
      </c>
      <c r="P11">
        <v>323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CA98D-3E82-442A-A41F-3E8D5F965647}">
  <dimension ref="A1:T17"/>
  <sheetViews>
    <sheetView workbookViewId="0">
      <selection activeCell="C19" sqref="C19"/>
    </sheetView>
  </sheetViews>
  <sheetFormatPr baseColWidth="10" defaultRowHeight="15" x14ac:dyDescent="0.25"/>
  <sheetData>
    <row r="1" spans="1:20" x14ac:dyDescent="0.25">
      <c r="A1" t="s">
        <v>75</v>
      </c>
    </row>
    <row r="2" spans="1:20" x14ac:dyDescent="0.25">
      <c r="A2" t="s">
        <v>76</v>
      </c>
    </row>
    <row r="3" spans="1:20" x14ac:dyDescent="0.25">
      <c r="A3" t="s">
        <v>2</v>
      </c>
    </row>
    <row r="4" spans="1:20" x14ac:dyDescent="0.25">
      <c r="A4" t="s">
        <v>3</v>
      </c>
    </row>
    <row r="5" spans="1:20" x14ac:dyDescent="0.25">
      <c r="A5" t="s">
        <v>4</v>
      </c>
    </row>
    <row r="6" spans="1:20" x14ac:dyDescent="0.25">
      <c r="A6" t="s">
        <v>5</v>
      </c>
    </row>
    <row r="7" spans="1:20" x14ac:dyDescent="0.25">
      <c r="A7" t="s">
        <v>6</v>
      </c>
    </row>
    <row r="8" spans="1:20" x14ac:dyDescent="0.25">
      <c r="A8" s="1">
        <v>45351</v>
      </c>
    </row>
    <row r="9" spans="1:20" x14ac:dyDescent="0.25">
      <c r="A9" t="str">
        <f>""</f>
        <v/>
      </c>
      <c r="B9" t="str">
        <f>"Publisher"</f>
        <v>Publisher</v>
      </c>
      <c r="C9" t="str">
        <f>"Platform"</f>
        <v>Platform</v>
      </c>
      <c r="D9" t="str">
        <f>"Book DOI"</f>
        <v>Book DOI</v>
      </c>
      <c r="E9" t="str">
        <f>"Proprietary Identifier"</f>
        <v>Proprietary Identifier</v>
      </c>
      <c r="F9" t="str">
        <f>"ISBN"</f>
        <v>ISBN</v>
      </c>
      <c r="G9" t="str">
        <f>"ISSN"</f>
        <v>ISSN</v>
      </c>
      <c r="H9" t="str">
        <f>"Reporting Period Total"</f>
        <v>Reporting Period Total</v>
      </c>
      <c r="I9" t="str">
        <f>"Jan-2023"</f>
        <v>Jan-2023</v>
      </c>
      <c r="J9" t="str">
        <f>"Feb-2023"</f>
        <v>Feb-2023</v>
      </c>
      <c r="K9" t="str">
        <f>"Mar-2023"</f>
        <v>Mar-2023</v>
      </c>
      <c r="L9" t="str">
        <f>"Apr-2023"</f>
        <v>Apr-2023</v>
      </c>
      <c r="M9" t="str">
        <f>"May-2023"</f>
        <v>May-2023</v>
      </c>
      <c r="N9" t="str">
        <f>"Jun-2023"</f>
        <v>Jun-2023</v>
      </c>
      <c r="O9" t="str">
        <f>"Jul-2023"</f>
        <v>Jul-2023</v>
      </c>
      <c r="P9" t="str">
        <f>"Aug-2023"</f>
        <v>Aug-2023</v>
      </c>
      <c r="Q9" t="str">
        <f>"Sep-2023"</f>
        <v>Sep-2023</v>
      </c>
      <c r="R9" t="str">
        <f>"Oct-2023"</f>
        <v>Oct-2023</v>
      </c>
      <c r="S9" t="str">
        <f>"Nov-2023"</f>
        <v>Nov-2023</v>
      </c>
      <c r="T9" t="str">
        <f>"Dec-2023"</f>
        <v>Dec-2023</v>
      </c>
    </row>
    <row r="10" spans="1:20" x14ac:dyDescent="0.25">
      <c r="A10" t="s">
        <v>77</v>
      </c>
      <c r="H10">
        <v>14</v>
      </c>
      <c r="I10">
        <v>0</v>
      </c>
      <c r="J10">
        <v>0</v>
      </c>
      <c r="K10">
        <v>1</v>
      </c>
      <c r="L10">
        <v>0</v>
      </c>
      <c r="M10">
        <v>1</v>
      </c>
      <c r="N10">
        <v>1</v>
      </c>
      <c r="O10">
        <v>0</v>
      </c>
      <c r="P10">
        <v>0</v>
      </c>
      <c r="Q10">
        <v>1</v>
      </c>
      <c r="R10">
        <v>3</v>
      </c>
      <c r="S10">
        <v>7</v>
      </c>
      <c r="T10">
        <v>0</v>
      </c>
    </row>
    <row r="11" spans="1:20" x14ac:dyDescent="0.25">
      <c r="A11" t="s">
        <v>78</v>
      </c>
      <c r="B11" t="s">
        <v>14</v>
      </c>
      <c r="C11" t="s">
        <v>7</v>
      </c>
      <c r="D11" t="s">
        <v>3</v>
      </c>
      <c r="E11" t="s">
        <v>3</v>
      </c>
      <c r="F11" t="str">
        <f>"8879232037"</f>
        <v>8879232037</v>
      </c>
      <c r="G11" t="s">
        <v>3</v>
      </c>
      <c r="H11">
        <v>1</v>
      </c>
      <c r="I11">
        <v>0</v>
      </c>
      <c r="J11">
        <v>0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20" x14ac:dyDescent="0.25">
      <c r="A12" t="s">
        <v>79</v>
      </c>
      <c r="B12" t="s">
        <v>19</v>
      </c>
      <c r="C12" t="s">
        <v>7</v>
      </c>
      <c r="D12" t="s">
        <v>3</v>
      </c>
      <c r="E12" t="s">
        <v>3</v>
      </c>
      <c r="F12" t="str">
        <f>"8849113137"</f>
        <v>8849113137</v>
      </c>
      <c r="G12" t="s">
        <v>3</v>
      </c>
      <c r="H12">
        <v>3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3</v>
      </c>
      <c r="T12">
        <v>0</v>
      </c>
    </row>
    <row r="13" spans="1:20" x14ac:dyDescent="0.25">
      <c r="A13" t="s">
        <v>80</v>
      </c>
      <c r="B13" t="s">
        <v>19</v>
      </c>
      <c r="C13" t="s">
        <v>7</v>
      </c>
      <c r="D13" t="s">
        <v>3</v>
      </c>
      <c r="E13" t="s">
        <v>3</v>
      </c>
      <c r="F13" t="str">
        <f>"8849116624"</f>
        <v>8849116624</v>
      </c>
      <c r="G13" t="s">
        <v>3</v>
      </c>
      <c r="H13">
        <v>4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4</v>
      </c>
      <c r="T13">
        <v>0</v>
      </c>
    </row>
    <row r="14" spans="1:20" x14ac:dyDescent="0.25">
      <c r="A14" t="s">
        <v>81</v>
      </c>
      <c r="B14" t="s">
        <v>24</v>
      </c>
      <c r="C14" t="s">
        <v>7</v>
      </c>
      <c r="D14" t="s">
        <v>3</v>
      </c>
      <c r="E14" t="s">
        <v>3</v>
      </c>
      <c r="F14" t="str">
        <f>"8881031566"</f>
        <v>8881031566</v>
      </c>
      <c r="G14" t="s">
        <v>3</v>
      </c>
      <c r="H14">
        <v>1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1</v>
      </c>
      <c r="R14">
        <v>0</v>
      </c>
      <c r="S14">
        <v>0</v>
      </c>
      <c r="T14">
        <v>0</v>
      </c>
    </row>
    <row r="15" spans="1:20" x14ac:dyDescent="0.25">
      <c r="A15" t="s">
        <v>82</v>
      </c>
      <c r="B15" t="s">
        <v>27</v>
      </c>
      <c r="C15" t="s">
        <v>7</v>
      </c>
      <c r="D15" t="s">
        <v>3</v>
      </c>
      <c r="E15" t="s">
        <v>3</v>
      </c>
      <c r="F15" t="str">
        <f>"2728305536"</f>
        <v>2728305536</v>
      </c>
      <c r="G15" t="s">
        <v>3</v>
      </c>
      <c r="H15">
        <v>1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</row>
    <row r="16" spans="1:20" x14ac:dyDescent="0.25">
      <c r="A16" t="s">
        <v>83</v>
      </c>
      <c r="B16" t="s">
        <v>27</v>
      </c>
      <c r="C16" t="s">
        <v>7</v>
      </c>
      <c r="D16" t="s">
        <v>3</v>
      </c>
      <c r="E16" t="s">
        <v>3</v>
      </c>
      <c r="F16" t="str">
        <f>"2728305803"</f>
        <v>2728305803</v>
      </c>
      <c r="G16" t="s">
        <v>3</v>
      </c>
      <c r="H16">
        <v>1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 x14ac:dyDescent="0.25">
      <c r="A17" t="s">
        <v>84</v>
      </c>
      <c r="B17" t="s">
        <v>55</v>
      </c>
      <c r="C17" t="s">
        <v>7</v>
      </c>
      <c r="D17" t="s">
        <v>3</v>
      </c>
      <c r="E17" t="s">
        <v>3</v>
      </c>
      <c r="F17" t="str">
        <f>"888498159X"</f>
        <v>888498159X</v>
      </c>
      <c r="G17" t="s">
        <v>3</v>
      </c>
      <c r="H17">
        <v>3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3</v>
      </c>
      <c r="S17">
        <v>0</v>
      </c>
      <c r="T17"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51F0B-7325-49CB-8D74-1E67D5BEF1D2}">
  <dimension ref="A1:T38"/>
  <sheetViews>
    <sheetView workbookViewId="0">
      <selection activeCell="B12" sqref="B12"/>
    </sheetView>
  </sheetViews>
  <sheetFormatPr baseColWidth="10" defaultRowHeight="15" x14ac:dyDescent="0.25"/>
  <sheetData>
    <row r="1" spans="1:20" x14ac:dyDescent="0.25">
      <c r="A1" t="s">
        <v>85</v>
      </c>
    </row>
    <row r="2" spans="1:20" x14ac:dyDescent="0.25">
      <c r="A2" t="s">
        <v>86</v>
      </c>
    </row>
    <row r="3" spans="1:20" x14ac:dyDescent="0.25">
      <c r="A3" t="s">
        <v>2</v>
      </c>
    </row>
    <row r="4" spans="1:20" x14ac:dyDescent="0.25">
      <c r="A4" t="s">
        <v>3</v>
      </c>
    </row>
    <row r="5" spans="1:20" x14ac:dyDescent="0.25">
      <c r="A5" t="s">
        <v>4</v>
      </c>
    </row>
    <row r="6" spans="1:20" x14ac:dyDescent="0.25">
      <c r="A6" t="s">
        <v>5</v>
      </c>
    </row>
    <row r="7" spans="1:20" x14ac:dyDescent="0.25">
      <c r="A7" t="s">
        <v>6</v>
      </c>
    </row>
    <row r="8" spans="1:20" x14ac:dyDescent="0.25">
      <c r="A8" s="1">
        <v>45351</v>
      </c>
    </row>
    <row r="9" spans="1:20" x14ac:dyDescent="0.25">
      <c r="A9" t="str">
        <f>""</f>
        <v/>
      </c>
      <c r="B9" t="str">
        <f>"Publisher"</f>
        <v>Publisher</v>
      </c>
      <c r="C9" t="str">
        <f>"Platform"</f>
        <v>Platform</v>
      </c>
      <c r="D9" t="str">
        <f>"Book DOI"</f>
        <v>Book DOI</v>
      </c>
      <c r="E9" t="str">
        <f>"Proprietary Identifier"</f>
        <v>Proprietary Identifier</v>
      </c>
      <c r="F9" t="str">
        <f>"ISBN"</f>
        <v>ISBN</v>
      </c>
      <c r="G9" t="str">
        <f>"ISSN"</f>
        <v>ISSN</v>
      </c>
      <c r="H9" t="str">
        <f>"Reporting Period Total"</f>
        <v>Reporting Period Total</v>
      </c>
      <c r="I9" t="str">
        <f>"Jan-2023"</f>
        <v>Jan-2023</v>
      </c>
      <c r="J9" t="str">
        <f>"Feb-2023"</f>
        <v>Feb-2023</v>
      </c>
      <c r="K9" t="str">
        <f>"Mar-2023"</f>
        <v>Mar-2023</v>
      </c>
      <c r="L9" t="str">
        <f>"Apr-2023"</f>
        <v>Apr-2023</v>
      </c>
      <c r="M9" t="str">
        <f>"May-2023"</f>
        <v>May-2023</v>
      </c>
      <c r="N9" t="str">
        <f>"Jun-2023"</f>
        <v>Jun-2023</v>
      </c>
      <c r="O9" t="str">
        <f>"Jul-2023"</f>
        <v>Jul-2023</v>
      </c>
      <c r="P9" t="str">
        <f>"Aug-2023"</f>
        <v>Aug-2023</v>
      </c>
      <c r="Q9" t="str">
        <f>"Sep-2023"</f>
        <v>Sep-2023</v>
      </c>
      <c r="R9" t="str">
        <f>"Oct-2023"</f>
        <v>Oct-2023</v>
      </c>
      <c r="S9" t="str">
        <f>"Nov-2023"</f>
        <v>Nov-2023</v>
      </c>
      <c r="T9" t="str">
        <f>"Dec-2023"</f>
        <v>Dec-2023</v>
      </c>
    </row>
    <row r="10" spans="1:20" x14ac:dyDescent="0.25">
      <c r="A10" t="s">
        <v>77</v>
      </c>
      <c r="H10">
        <v>41</v>
      </c>
      <c r="I10">
        <v>7</v>
      </c>
      <c r="J10">
        <v>1</v>
      </c>
      <c r="K10">
        <v>2</v>
      </c>
      <c r="L10">
        <v>2</v>
      </c>
      <c r="M10">
        <v>3</v>
      </c>
      <c r="N10">
        <v>2</v>
      </c>
      <c r="O10">
        <v>0</v>
      </c>
      <c r="P10">
        <v>5</v>
      </c>
      <c r="Q10">
        <v>1</v>
      </c>
      <c r="R10">
        <v>9</v>
      </c>
      <c r="S10">
        <v>7</v>
      </c>
      <c r="T10">
        <v>2</v>
      </c>
    </row>
    <row r="11" spans="1:20" x14ac:dyDescent="0.25">
      <c r="A11" t="s">
        <v>87</v>
      </c>
      <c r="B11" t="s">
        <v>14</v>
      </c>
      <c r="C11" t="s">
        <v>7</v>
      </c>
      <c r="D11" t="s">
        <v>3</v>
      </c>
      <c r="E11" t="s">
        <v>3</v>
      </c>
      <c r="F11" t="str">
        <f>"8879231391"</f>
        <v>8879231391</v>
      </c>
      <c r="G11" t="s">
        <v>3</v>
      </c>
      <c r="H11">
        <v>5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2</v>
      </c>
      <c r="S11">
        <v>3</v>
      </c>
      <c r="T11">
        <v>0</v>
      </c>
    </row>
    <row r="12" spans="1:20" x14ac:dyDescent="0.25">
      <c r="A12" t="s">
        <v>88</v>
      </c>
      <c r="B12" t="s">
        <v>14</v>
      </c>
      <c r="C12" t="s">
        <v>7</v>
      </c>
      <c r="D12" t="s">
        <v>3</v>
      </c>
      <c r="E12" t="s">
        <v>3</v>
      </c>
      <c r="F12" t="str">
        <f>"8879231979"</f>
        <v>8879231979</v>
      </c>
      <c r="G12" t="s">
        <v>3</v>
      </c>
      <c r="H12">
        <v>1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</row>
    <row r="13" spans="1:20" x14ac:dyDescent="0.25">
      <c r="A13" t="s">
        <v>89</v>
      </c>
      <c r="B13" t="s">
        <v>14</v>
      </c>
      <c r="C13" t="s">
        <v>7</v>
      </c>
      <c r="D13" t="s">
        <v>3</v>
      </c>
      <c r="E13" t="s">
        <v>3</v>
      </c>
      <c r="F13" t="str">
        <f>"8879232290"</f>
        <v>8879232290</v>
      </c>
      <c r="G13" t="s">
        <v>3</v>
      </c>
      <c r="H13">
        <v>1</v>
      </c>
      <c r="I13">
        <v>0</v>
      </c>
      <c r="J13">
        <v>0</v>
      </c>
      <c r="K13">
        <v>0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5">
      <c r="A14" t="s">
        <v>90</v>
      </c>
      <c r="B14" t="s">
        <v>17</v>
      </c>
      <c r="C14" t="s">
        <v>7</v>
      </c>
      <c r="D14" t="s">
        <v>3</v>
      </c>
      <c r="E14" t="s">
        <v>3</v>
      </c>
      <c r="F14" t="str">
        <f>"8885297005"</f>
        <v>8885297005</v>
      </c>
      <c r="G14" t="s">
        <v>3</v>
      </c>
      <c r="H14">
        <v>1</v>
      </c>
      <c r="I14">
        <v>0</v>
      </c>
      <c r="J14">
        <v>0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</row>
    <row r="15" spans="1:20" x14ac:dyDescent="0.25">
      <c r="A15" t="s">
        <v>91</v>
      </c>
      <c r="B15" t="s">
        <v>18</v>
      </c>
      <c r="C15" t="s">
        <v>7</v>
      </c>
      <c r="D15" t="s">
        <v>3</v>
      </c>
      <c r="E15" t="s">
        <v>3</v>
      </c>
      <c r="F15" t="str">
        <f>"8885354068"</f>
        <v>8885354068</v>
      </c>
      <c r="G15" t="s">
        <v>3</v>
      </c>
      <c r="H15">
        <v>1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1</v>
      </c>
      <c r="R15">
        <v>0</v>
      </c>
      <c r="S15">
        <v>0</v>
      </c>
      <c r="T15">
        <v>0</v>
      </c>
    </row>
    <row r="16" spans="1:20" x14ac:dyDescent="0.25">
      <c r="A16" t="s">
        <v>92</v>
      </c>
      <c r="B16" t="s">
        <v>39</v>
      </c>
      <c r="C16" t="s">
        <v>7</v>
      </c>
      <c r="D16" t="s">
        <v>3</v>
      </c>
      <c r="E16" t="s">
        <v>3</v>
      </c>
      <c r="F16" t="str">
        <f>"8883356071"</f>
        <v>8883356071</v>
      </c>
      <c r="G16" t="s">
        <v>3</v>
      </c>
      <c r="H16">
        <v>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1</v>
      </c>
    </row>
    <row r="17" spans="1:20" x14ac:dyDescent="0.25">
      <c r="A17" t="s">
        <v>93</v>
      </c>
      <c r="B17" t="s">
        <v>41</v>
      </c>
      <c r="C17" t="s">
        <v>7</v>
      </c>
      <c r="D17" t="s">
        <v>3</v>
      </c>
      <c r="E17" t="s">
        <v>3</v>
      </c>
      <c r="F17" t="str">
        <f>"9788822249760"</f>
        <v>9788822249760</v>
      </c>
      <c r="G17" t="s">
        <v>3</v>
      </c>
      <c r="H17">
        <v>1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1</v>
      </c>
      <c r="Q17">
        <v>0</v>
      </c>
      <c r="R17">
        <v>0</v>
      </c>
      <c r="S17">
        <v>0</v>
      </c>
      <c r="T17">
        <v>0</v>
      </c>
    </row>
    <row r="18" spans="1:20" x14ac:dyDescent="0.25">
      <c r="A18" t="s">
        <v>94</v>
      </c>
      <c r="B18" t="s">
        <v>41</v>
      </c>
      <c r="C18" t="s">
        <v>7</v>
      </c>
      <c r="D18" t="s">
        <v>3</v>
      </c>
      <c r="E18" t="s">
        <v>3</v>
      </c>
      <c r="F18" t="str">
        <f>"9788822254948"</f>
        <v>9788822254948</v>
      </c>
      <c r="G18" t="s">
        <v>3</v>
      </c>
      <c r="H18">
        <v>1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1</v>
      </c>
      <c r="Q18">
        <v>0</v>
      </c>
      <c r="R18">
        <v>0</v>
      </c>
      <c r="S18">
        <v>0</v>
      </c>
      <c r="T18">
        <v>0</v>
      </c>
    </row>
    <row r="19" spans="1:20" x14ac:dyDescent="0.25">
      <c r="A19" t="s">
        <v>95</v>
      </c>
      <c r="B19" t="s">
        <v>41</v>
      </c>
      <c r="C19" t="s">
        <v>7</v>
      </c>
      <c r="D19" t="s">
        <v>3</v>
      </c>
      <c r="E19" t="s">
        <v>3</v>
      </c>
      <c r="F19" t="str">
        <f>"9788822255723"</f>
        <v>9788822255723</v>
      </c>
      <c r="G19" t="s">
        <v>3</v>
      </c>
      <c r="H19">
        <v>1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1</v>
      </c>
      <c r="Q19">
        <v>0</v>
      </c>
      <c r="R19">
        <v>0</v>
      </c>
      <c r="S19">
        <v>0</v>
      </c>
      <c r="T19">
        <v>0</v>
      </c>
    </row>
    <row r="20" spans="1:20" x14ac:dyDescent="0.25">
      <c r="A20" t="s">
        <v>96</v>
      </c>
      <c r="B20" t="s">
        <v>41</v>
      </c>
      <c r="C20" t="s">
        <v>7</v>
      </c>
      <c r="D20" t="s">
        <v>3</v>
      </c>
      <c r="E20" t="s">
        <v>3</v>
      </c>
      <c r="F20" t="str">
        <f>"9788822258410"</f>
        <v>9788822258410</v>
      </c>
      <c r="G20" t="s">
        <v>3</v>
      </c>
      <c r="H20">
        <v>1</v>
      </c>
      <c r="I20">
        <v>0</v>
      </c>
      <c r="J20">
        <v>0</v>
      </c>
      <c r="K20">
        <v>0</v>
      </c>
      <c r="L20">
        <v>0</v>
      </c>
      <c r="M20">
        <v>1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20" x14ac:dyDescent="0.25">
      <c r="A21" t="s">
        <v>97</v>
      </c>
      <c r="B21" t="s">
        <v>41</v>
      </c>
      <c r="C21" t="s">
        <v>7</v>
      </c>
      <c r="D21" t="s">
        <v>3</v>
      </c>
      <c r="E21" t="s">
        <v>3</v>
      </c>
      <c r="F21" t="str">
        <f>"9788822253064"</f>
        <v>9788822253064</v>
      </c>
      <c r="G21" t="s">
        <v>3</v>
      </c>
      <c r="H21">
        <v>1</v>
      </c>
      <c r="I21">
        <v>0</v>
      </c>
      <c r="J21">
        <v>0</v>
      </c>
      <c r="K21">
        <v>0</v>
      </c>
      <c r="L21">
        <v>0</v>
      </c>
      <c r="M21">
        <v>1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 x14ac:dyDescent="0.25">
      <c r="A22" t="s">
        <v>98</v>
      </c>
      <c r="B22" t="s">
        <v>42</v>
      </c>
      <c r="C22" t="s">
        <v>7</v>
      </c>
      <c r="D22" t="s">
        <v>3</v>
      </c>
      <c r="E22" t="s">
        <v>3</v>
      </c>
      <c r="F22" t="str">
        <f>"9788498976571"</f>
        <v>9788498976571</v>
      </c>
      <c r="G22" t="s">
        <v>3</v>
      </c>
      <c r="H22">
        <v>1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</v>
      </c>
      <c r="T22">
        <v>0</v>
      </c>
    </row>
    <row r="23" spans="1:20" x14ac:dyDescent="0.25">
      <c r="A23" t="s">
        <v>99</v>
      </c>
      <c r="B23" t="s">
        <v>46</v>
      </c>
      <c r="C23" t="s">
        <v>7</v>
      </c>
      <c r="D23" t="s">
        <v>3</v>
      </c>
      <c r="E23" t="s">
        <v>3</v>
      </c>
      <c r="F23" t="str">
        <f>"8880634364"</f>
        <v>8880634364</v>
      </c>
      <c r="G23" t="s">
        <v>3</v>
      </c>
      <c r="H23">
        <v>1</v>
      </c>
      <c r="I23">
        <v>0</v>
      </c>
      <c r="J23">
        <v>0</v>
      </c>
      <c r="K23">
        <v>0</v>
      </c>
      <c r="L23">
        <v>1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5">
      <c r="A24" t="s">
        <v>84</v>
      </c>
      <c r="B24" t="s">
        <v>55</v>
      </c>
      <c r="C24" t="s">
        <v>7</v>
      </c>
      <c r="D24" t="s">
        <v>3</v>
      </c>
      <c r="E24" t="s">
        <v>3</v>
      </c>
      <c r="F24" t="str">
        <f>"888498159X"</f>
        <v>888498159X</v>
      </c>
      <c r="G24" t="s">
        <v>3</v>
      </c>
      <c r="H24">
        <v>1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1</v>
      </c>
      <c r="S24">
        <v>0</v>
      </c>
      <c r="T24">
        <v>0</v>
      </c>
    </row>
    <row r="25" spans="1:20" x14ac:dyDescent="0.25">
      <c r="A25" t="s">
        <v>100</v>
      </c>
      <c r="B25" t="s">
        <v>59</v>
      </c>
      <c r="C25" t="s">
        <v>7</v>
      </c>
      <c r="D25" t="s">
        <v>3</v>
      </c>
      <c r="E25" t="s">
        <v>3</v>
      </c>
      <c r="F25" t="str">
        <f>"9788894698732"</f>
        <v>9788894698732</v>
      </c>
      <c r="G25" t="s">
        <v>3</v>
      </c>
      <c r="H25">
        <v>1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1</v>
      </c>
    </row>
    <row r="26" spans="1:20" x14ac:dyDescent="0.25">
      <c r="A26" t="s">
        <v>101</v>
      </c>
      <c r="B26" t="s">
        <v>60</v>
      </c>
      <c r="C26" t="s">
        <v>7</v>
      </c>
      <c r="D26" t="s">
        <v>3</v>
      </c>
      <c r="E26" t="s">
        <v>3</v>
      </c>
      <c r="F26" t="str">
        <f>"8834311493"</f>
        <v>8834311493</v>
      </c>
      <c r="G26" t="s">
        <v>3</v>
      </c>
      <c r="H26">
        <v>3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3</v>
      </c>
      <c r="S26">
        <v>0</v>
      </c>
      <c r="T26">
        <v>0</v>
      </c>
    </row>
    <row r="27" spans="1:20" x14ac:dyDescent="0.25">
      <c r="A27" t="s">
        <v>102</v>
      </c>
      <c r="B27" t="s">
        <v>61</v>
      </c>
      <c r="C27" t="s">
        <v>7</v>
      </c>
      <c r="D27" t="s">
        <v>3</v>
      </c>
      <c r="E27" t="s">
        <v>3</v>
      </c>
      <c r="F27" t="str">
        <f>"0000001073"</f>
        <v>0000001073</v>
      </c>
      <c r="G27" t="s">
        <v>3</v>
      </c>
      <c r="H27">
        <v>2</v>
      </c>
      <c r="I27">
        <v>0</v>
      </c>
      <c r="J27">
        <v>0</v>
      </c>
      <c r="K27">
        <v>0</v>
      </c>
      <c r="L27">
        <v>0</v>
      </c>
      <c r="M27">
        <v>0</v>
      </c>
      <c r="N27">
        <v>2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25">
      <c r="A28" t="s">
        <v>103</v>
      </c>
      <c r="B28" t="s">
        <v>61</v>
      </c>
      <c r="C28" t="s">
        <v>7</v>
      </c>
      <c r="D28" t="s">
        <v>3</v>
      </c>
      <c r="E28" t="s">
        <v>3</v>
      </c>
      <c r="F28" t="str">
        <f>"0000001145"</f>
        <v>0000001145</v>
      </c>
      <c r="G28" t="s">
        <v>3</v>
      </c>
      <c r="H28">
        <v>1</v>
      </c>
      <c r="I28">
        <v>0</v>
      </c>
      <c r="J28">
        <v>1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5">
      <c r="A29" t="s">
        <v>104</v>
      </c>
      <c r="B29" t="s">
        <v>61</v>
      </c>
      <c r="C29" t="s">
        <v>7</v>
      </c>
      <c r="D29" t="s">
        <v>3</v>
      </c>
      <c r="E29" t="s">
        <v>3</v>
      </c>
      <c r="F29" t="str">
        <f>"0000001051"</f>
        <v>0000001051</v>
      </c>
      <c r="G29" t="s">
        <v>3</v>
      </c>
      <c r="H29">
        <v>1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1</v>
      </c>
      <c r="Q29">
        <v>0</v>
      </c>
      <c r="R29">
        <v>0</v>
      </c>
      <c r="S29">
        <v>0</v>
      </c>
      <c r="T29">
        <v>0</v>
      </c>
    </row>
    <row r="30" spans="1:20" x14ac:dyDescent="0.25">
      <c r="A30" t="s">
        <v>105</v>
      </c>
      <c r="B30" t="s">
        <v>61</v>
      </c>
      <c r="C30" t="s">
        <v>7</v>
      </c>
      <c r="D30" t="s">
        <v>3</v>
      </c>
      <c r="E30" t="s">
        <v>3</v>
      </c>
      <c r="F30" t="str">
        <f>"0000001077"</f>
        <v>0000001077</v>
      </c>
      <c r="G30" t="s">
        <v>3</v>
      </c>
      <c r="H30">
        <v>1</v>
      </c>
      <c r="I30">
        <v>0</v>
      </c>
      <c r="J30">
        <v>0</v>
      </c>
      <c r="K30">
        <v>1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20" x14ac:dyDescent="0.25">
      <c r="A31" t="s">
        <v>106</v>
      </c>
      <c r="B31" t="s">
        <v>61</v>
      </c>
      <c r="C31" t="s">
        <v>7</v>
      </c>
      <c r="D31" t="s">
        <v>3</v>
      </c>
      <c r="E31" t="s">
        <v>3</v>
      </c>
      <c r="F31" t="str">
        <f>"0000000895"</f>
        <v>0000000895</v>
      </c>
      <c r="G31" t="s">
        <v>3</v>
      </c>
      <c r="H31">
        <v>1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</v>
      </c>
      <c r="S31">
        <v>0</v>
      </c>
      <c r="T31">
        <v>0</v>
      </c>
    </row>
    <row r="32" spans="1:20" x14ac:dyDescent="0.25">
      <c r="A32" t="s">
        <v>107</v>
      </c>
      <c r="B32" t="s">
        <v>61</v>
      </c>
      <c r="C32" t="s">
        <v>7</v>
      </c>
      <c r="D32" t="s">
        <v>3</v>
      </c>
      <c r="E32" t="s">
        <v>3</v>
      </c>
      <c r="F32" t="str">
        <f>""</f>
        <v/>
      </c>
      <c r="G32" t="s">
        <v>3</v>
      </c>
      <c r="H32">
        <v>1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1</v>
      </c>
      <c r="Q32">
        <v>0</v>
      </c>
      <c r="R32">
        <v>0</v>
      </c>
      <c r="S32">
        <v>0</v>
      </c>
      <c r="T32">
        <v>0</v>
      </c>
    </row>
    <row r="33" spans="1:20" x14ac:dyDescent="0.25">
      <c r="A33" t="s">
        <v>108</v>
      </c>
      <c r="B33" t="s">
        <v>61</v>
      </c>
      <c r="C33" t="s">
        <v>7</v>
      </c>
      <c r="D33" t="s">
        <v>3</v>
      </c>
      <c r="E33" t="s">
        <v>3</v>
      </c>
      <c r="F33" t="str">
        <f>"0000001086"</f>
        <v>0000001086</v>
      </c>
      <c r="G33" t="s">
        <v>3</v>
      </c>
      <c r="H33">
        <v>2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2</v>
      </c>
      <c r="S33">
        <v>0</v>
      </c>
      <c r="T33">
        <v>0</v>
      </c>
    </row>
    <row r="34" spans="1:20" x14ac:dyDescent="0.25">
      <c r="A34" t="s">
        <v>109</v>
      </c>
      <c r="B34" t="s">
        <v>61</v>
      </c>
      <c r="C34" t="s">
        <v>7</v>
      </c>
      <c r="D34" t="s">
        <v>3</v>
      </c>
      <c r="E34" t="s">
        <v>3</v>
      </c>
      <c r="F34" t="str">
        <f>""</f>
        <v/>
      </c>
      <c r="G34" t="s">
        <v>3</v>
      </c>
      <c r="H34">
        <v>2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2</v>
      </c>
      <c r="T34">
        <v>0</v>
      </c>
    </row>
    <row r="35" spans="1:20" x14ac:dyDescent="0.25">
      <c r="A35" t="s">
        <v>110</v>
      </c>
      <c r="B35" t="s">
        <v>61</v>
      </c>
      <c r="C35" t="s">
        <v>7</v>
      </c>
      <c r="D35" t="s">
        <v>3</v>
      </c>
      <c r="E35" t="s">
        <v>3</v>
      </c>
      <c r="F35" t="str">
        <f>"0000000622"</f>
        <v>0000000622</v>
      </c>
      <c r="G35" t="s">
        <v>3</v>
      </c>
      <c r="H35">
        <v>1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1</v>
      </c>
      <c r="T35">
        <v>0</v>
      </c>
    </row>
    <row r="36" spans="1:20" x14ac:dyDescent="0.25">
      <c r="A36" t="s">
        <v>111</v>
      </c>
      <c r="B36" t="s">
        <v>61</v>
      </c>
      <c r="C36" t="s">
        <v>7</v>
      </c>
      <c r="D36" t="s">
        <v>3</v>
      </c>
      <c r="E36" t="s">
        <v>3</v>
      </c>
      <c r="F36" t="str">
        <f>""</f>
        <v/>
      </c>
      <c r="G36" t="s">
        <v>3</v>
      </c>
      <c r="H36">
        <v>1</v>
      </c>
      <c r="I36">
        <v>1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5">
      <c r="A37" t="s">
        <v>112</v>
      </c>
      <c r="B37" t="s">
        <v>61</v>
      </c>
      <c r="C37" t="s">
        <v>7</v>
      </c>
      <c r="D37" t="s">
        <v>3</v>
      </c>
      <c r="E37" t="s">
        <v>3</v>
      </c>
      <c r="F37" t="str">
        <f>"0000000749"</f>
        <v>0000000749</v>
      </c>
      <c r="G37" t="s">
        <v>3</v>
      </c>
      <c r="H37">
        <v>1</v>
      </c>
      <c r="I37">
        <v>1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113</v>
      </c>
      <c r="B38" t="s">
        <v>61</v>
      </c>
      <c r="C38" t="s">
        <v>7</v>
      </c>
      <c r="D38" t="s">
        <v>3</v>
      </c>
      <c r="E38" t="s">
        <v>3</v>
      </c>
      <c r="F38" t="str">
        <f>"0000000648"</f>
        <v>0000000648</v>
      </c>
      <c r="G38" t="s">
        <v>3</v>
      </c>
      <c r="H38">
        <v>5</v>
      </c>
      <c r="I38">
        <v>5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PR1 R4</vt:lpstr>
      <vt:lpstr>JR1 R4</vt:lpstr>
      <vt:lpstr>DR3 </vt:lpstr>
      <vt:lpstr>BR2 R4</vt:lpstr>
      <vt:lpstr>BR1 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</dc:creator>
  <cp:lastModifiedBy>Annika Zierhut</cp:lastModifiedBy>
  <dcterms:created xsi:type="dcterms:W3CDTF">2024-04-19T13:56:27Z</dcterms:created>
  <dcterms:modified xsi:type="dcterms:W3CDTF">2024-04-19T14:45:06Z</dcterms:modified>
</cp:coreProperties>
</file>