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istiken\casalini\"/>
    </mc:Choice>
  </mc:AlternateContent>
  <xr:revisionPtr revIDLastSave="0" documentId="8_{526C3512-CDE9-4E42-8A4E-C2726002F2F2}" xr6:coauthVersionLast="47" xr6:coauthVersionMax="47" xr10:uidLastSave="{00000000-0000-0000-0000-000000000000}"/>
  <bookViews>
    <workbookView xWindow="-28920" yWindow="-120" windowWidth="29040" windowHeight="15840" xr2:uid="{BB3EC829-700C-4DCE-B3B7-BC900C9294E7}"/>
  </bookViews>
  <sheets>
    <sheet name="PR1 R4" sheetId="1" r:id="rId1"/>
    <sheet name="JR1 R4" sheetId="2" r:id="rId2"/>
    <sheet name="BR2 R4" sheetId="3" r:id="rId3"/>
    <sheet name="BR1 R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4" l="1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F11" i="3"/>
  <c r="F12" i="3"/>
  <c r="F13" i="3"/>
  <c r="F14" i="3"/>
  <c r="F15" i="3"/>
  <c r="F16" i="3"/>
  <c r="F17" i="3"/>
  <c r="F18" i="3"/>
  <c r="F19" i="3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G11" i="2"/>
  <c r="G12" i="2"/>
  <c r="G13" i="2"/>
  <c r="G14" i="2"/>
  <c r="G15" i="2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</calcChain>
</file>

<file path=xl/sharedStrings.xml><?xml version="1.0" encoding="utf-8"?>
<sst xmlns="http://schemas.openxmlformats.org/spreadsheetml/2006/main" count="493" uniqueCount="121">
  <si>
    <t>Platfom Report 1 (R4)</t>
  </si>
  <si>
    <t>Total Searches, Result Clicks and Record Views by Mounth and Platform</t>
  </si>
  <si>
    <t>Universitätsbibliothek Regensburg [3M2A40]</t>
  </si>
  <si>
    <t xml:space="preserve"> </t>
  </si>
  <si>
    <t>Period covered by Report</t>
  </si>
  <si>
    <t>2022-01-01 to 2022-12-31</t>
  </si>
  <si>
    <t>Date run:</t>
  </si>
  <si>
    <t>access.torrossa.com</t>
  </si>
  <si>
    <t>Regular Searches</t>
  </si>
  <si>
    <t>AIDA - Associazione Italiana Documentazione Avanzata</t>
  </si>
  <si>
    <t>Record Views</t>
  </si>
  <si>
    <t>Antenore</t>
  </si>
  <si>
    <t>Associazione lettera internazionale</t>
  </si>
  <si>
    <t>Associazione Testimonianze</t>
  </si>
  <si>
    <t>Bulzoni</t>
  </si>
  <si>
    <t>Bulzoni Editore</t>
  </si>
  <si>
    <t>Cadmo</t>
  </si>
  <si>
    <t>Carocci Editore</t>
  </si>
  <si>
    <t>Result Clicks</t>
  </si>
  <si>
    <t>Casalini Libri</t>
  </si>
  <si>
    <t>Centro Studi Femininum Ingenium</t>
  </si>
  <si>
    <t>CLUEB</t>
  </si>
  <si>
    <t>Coordinamento Nazionale Biblioteche di Architettura</t>
  </si>
  <si>
    <t>CRIC - Coordinamento Riviste Italiane di Cultura</t>
  </si>
  <si>
    <t>CSA - Casa Editrice Università La Sapienza</t>
  </si>
  <si>
    <t>CSIC</t>
  </si>
  <si>
    <t>DeriveApprodi</t>
  </si>
  <si>
    <t>Dykinson</t>
  </si>
  <si>
    <t>École Française de Rome</t>
  </si>
  <si>
    <t>Ediciones Akal</t>
  </si>
  <si>
    <t>Edicions Bellaterra</t>
  </si>
  <si>
    <t>Editorial Octaedro</t>
  </si>
  <si>
    <t>Editorial Sepha</t>
  </si>
  <si>
    <t>Edizioni di Pagina</t>
  </si>
  <si>
    <t>Edizioni PLUS - Pisa University Press</t>
  </si>
  <si>
    <t>EUM - Edizioni Università di Macerata</t>
  </si>
  <si>
    <t>Fabrizio Serra Editore</t>
  </si>
  <si>
    <t>Firenze University Press</t>
  </si>
  <si>
    <t>Forum Editrice Universitaria</t>
  </si>
  <si>
    <t>Giunti editore</t>
  </si>
  <si>
    <t>Guerini e Associati</t>
  </si>
  <si>
    <t>Istituti Editoriali e Poligrafici Internazionali</t>
  </si>
  <si>
    <t>Leo S. Olschki</t>
  </si>
  <si>
    <t>Linkgua Ediciones</t>
  </si>
  <si>
    <t>Loffredo</t>
  </si>
  <si>
    <t>Loffredo Editore</t>
  </si>
  <si>
    <t>LoGisma</t>
  </si>
  <si>
    <t>LoGisma Editore</t>
  </si>
  <si>
    <t>Longo</t>
  </si>
  <si>
    <t>Name edizioni</t>
  </si>
  <si>
    <t>Polistampa</t>
  </si>
  <si>
    <t>Prospettiva Edizioni</t>
  </si>
  <si>
    <t>Punto di Fuga Editore</t>
  </si>
  <si>
    <t>Quodlibet</t>
  </si>
  <si>
    <t>Rubbettino Editore</t>
  </si>
  <si>
    <t>Salerno Editrice</t>
  </si>
  <si>
    <t>Salotto letterario di Sesto Fiorentino - Salotto Conti</t>
  </si>
  <si>
    <t>Storia e Letteratura</t>
  </si>
  <si>
    <t>Tilgher Genova</t>
  </si>
  <si>
    <t>Universidad de Santiago de Compostela - Santiago de Compostela (A Coruña)</t>
  </si>
  <si>
    <t>Viella</t>
  </si>
  <si>
    <t>Vita e Pensiero</t>
  </si>
  <si>
    <t>Zanichelli Editore</t>
  </si>
  <si>
    <t>Journal Report 1 (R4)</t>
  </si>
  <si>
    <t>Number of Successful Full-Text Article Requests by Month and Journal</t>
  </si>
  <si>
    <t>Total for all journals</t>
  </si>
  <si>
    <t>AAM TAC : Arts and Artifacts in Movie : Technology, Aesthetics, Communication.</t>
  </si>
  <si>
    <t>Materiali e discussioni per l'analisi dei testi classici [MD].</t>
  </si>
  <si>
    <t>Lettere italiane.</t>
  </si>
  <si>
    <t>Genesis : rivista della Società Italiana delle Storiche.</t>
  </si>
  <si>
    <t>Sanctorum : rivista dell'Associazione Italiana per lo studio della santità, dei culti e dell'agiografia.</t>
  </si>
  <si>
    <t>Book Report 2 (R4)</t>
  </si>
  <si>
    <t>Number of Successful Section Request by Month and Title</t>
  </si>
  <si>
    <t>Total for all titles</t>
  </si>
  <si>
    <t>La brique antique et médiévale : production et commercialisation d'un matériau : actes du colloque international ... : Saint- Cloud, 16-18 novembre 1995 / édité par Patrick Boucheron, Henri Broise, Yvon Thèbert.</t>
  </si>
  <si>
    <t>Villa Maritima : recherches sur les villas littorales de l'Italie romaine : 3. siècle av. J. C.-3. siècle ap. J. C / Xavier Lafon.</t>
  </si>
  <si>
    <t>Francesco Patrizi filosofo platonico nel crepuscolo del Rinascimento / a cura di Patrizia Castelli.</t>
  </si>
  <si>
    <t>Giovanni Pico e Pier Leone da Spoleto : tra filosofia dell'amore e tradizione cabalistica / Franco Bacchelli.</t>
  </si>
  <si>
    <t>Letteratura in forma di sermone : i rapporti tra predicazione e letteratura nei secoli 13.-16. : atti ... / a cura di Ginetta Auzzas, Giovanni Baffetti, Carlo Delcorno.</t>
  </si>
  <si>
    <t>Ludovico Castelvetro : letterati e grammatici nella crisi religiosa del Cinquecento : atti della XIII Giornata Luigi Firpo, Torino, 21-22 settembre 2006 / a cura di Massimo Firpo, Guido Mongini.</t>
  </si>
  <si>
    <t>Synoptic art : Marsilio Ficino on the history of platonic interpretation / Michael J. B. Allen.</t>
  </si>
  <si>
    <t>Il felice vanverare : ironia e parodia nell'opera narrativa di Giorgio Manganelli / Grazia Menechella.</t>
  </si>
  <si>
    <t>Multiculturalismo e identità / a cura di Carmelo Vigna, Stefano Zamagni.</t>
  </si>
  <si>
    <t>Book Report 1 (R4)</t>
  </si>
  <si>
    <t>Number of Successful Title Request by Month and Title</t>
  </si>
  <si>
    <t>Bandello : narratori e dedicatari della seconda parte delle Novelle / Carlo Godi.</t>
  </si>
  <si>
    <t>Percezione e linguaggio : problemi critici / Erminio Rizzi.</t>
  </si>
  <si>
    <t>Problemi di analisi linguistica / a cura di Pierangiolo Berrettoni.</t>
  </si>
  <si>
    <t>Identidad, cuerpo y parentesco : etnografía sobre la experiencia de la infertilidad y la reproducción asistida en Cataluña.</t>
  </si>
  <si>
    <t>La lucerna di Cleante : Poliziano tra Ficino e Pico / Attilio Bettinzoli.</t>
  </si>
  <si>
    <t>La parola quotidiana : itinerari di confine tra letteratura e giornalismo : atti del Convegno : Catania, 6-8 maggio 2002 / a cura di Fernando Gioviale.</t>
  </si>
  <si>
    <t>La prospettiva antropologica nel pensiero e nella poesia di Giacomo Leopardi : atti del XII Convegno internazionale di studi leopardiani : Recanati 23-26 settembre 2008 / a cura di Chiara Gaiardoni.</t>
  </si>
  <si>
    <t>Leopardi : profilo e studi / Giuseppe Savoca.</t>
  </si>
  <si>
    <t>Carta atenagórica y respuesta a sor Filotea.</t>
  </si>
  <si>
    <t xml:space="preserve">Linkgua Ediciones </t>
  </si>
  <si>
    <t>Historia de los heterodoxos españoles : libro I / Marcelino Menéndez y Pelayo.</t>
  </si>
  <si>
    <t>Historia general de las cosas de la Nueva España I / Fray Bernardino de Sahagún.</t>
  </si>
  <si>
    <t>Il giallo italiano come nuovo romanzo sociale / a cura di Marco Sangiorgi, Luca Telò.</t>
  </si>
  <si>
    <t>Il volo della mente : falconeria e sofia nel mondo mediterraneo: Islam, Federico II, Dante / Daniela Boccassini.</t>
  </si>
  <si>
    <t>Memoria e infanzia tra Alfieri e Leopardi : atti del Convegno internazionale di studi, Macerata, 10-12 ottobre 2002 / a cura di Marco Dondero, Laura Melosi ; premessa di Simona Costa.</t>
  </si>
  <si>
    <t>L'Inquisizione romana : letture e ricerche / Adriano Prosperi.</t>
  </si>
  <si>
    <t>Umbra naturae : l'immaginazione da Ficino a Bruno / Nicoletta Tirinnanzi.</t>
  </si>
  <si>
    <t>Investigaciones actuales de las mujeres y del género / a cargo de Rita Ma Radl Philipp.</t>
  </si>
  <si>
    <t>Asolani / Pietro Bembo.</t>
  </si>
  <si>
    <t>Dei delitti e delle pene / Cesare Beccaria.</t>
  </si>
  <si>
    <t>Discorsi sopra la prima Deca di Tito Livio : volume I / Niccolò Machiavelli.</t>
  </si>
  <si>
    <t>Discorso di un italiano intorno alla poesia romantica / Giacomo Leopardi.</t>
  </si>
  <si>
    <t>El libro dell'Amore / Marsilio Ficino.</t>
  </si>
  <si>
    <t>Il Ficino overo de l'Arte / Torquato Tasso.</t>
  </si>
  <si>
    <t>Il fuoco / Gabriele D'Annunzio.</t>
  </si>
  <si>
    <t>Il Principe / Niccolò Machiavelli.</t>
  </si>
  <si>
    <t>Il Saggiatore / Galileo Galilei.</t>
  </si>
  <si>
    <t>Il servitore di due padroni / Carlo Goldoni.</t>
  </si>
  <si>
    <t>Il teatro comico / Carlo Goldoni.</t>
  </si>
  <si>
    <t>La bottega del caffè / Carlo Goldoni.</t>
  </si>
  <si>
    <t>La Lena / Ludovico Ariosto.</t>
  </si>
  <si>
    <t>L'umorismo / Luigi Pirandello.</t>
  </si>
  <si>
    <t>Satire / Vittorio Alfieri.</t>
  </si>
  <si>
    <t>Scialle nero / Luigi Pirandello.</t>
  </si>
  <si>
    <t>Volgarizzamento della Legenda aurea : volume III / Niccolò Manerbi.</t>
  </si>
  <si>
    <t>Zibaldone di pensieri : volume I / Giacomo Leopardi.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</si>
</sst>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006B-DC0A-4D17-9A2C-D5C817E856DD}">
  <dimension ref="A1:P65"/>
  <sheetViews>
    <sheetView tabSelected="1" workbookViewId="0"/>
  </sheetViews>
  <sheetFormatPr baseColWidth="10" defaultRowHeight="15" x14ac:dyDescent="0.25"/>
  <sheetData>
    <row r="1" spans="1:16" x14ac:dyDescent="0.25">
      <c r="A1" t="s">
        <v>0</v>
      </c>
    </row>
    <row r="2" spans="1:16" x14ac:dyDescent="0.25">
      <c r="A2" t="s">
        <v>1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x14ac:dyDescent="0.25">
      <c r="A5" t="s">
        <v>4</v>
      </c>
    </row>
    <row r="6" spans="1:16" x14ac:dyDescent="0.25">
      <c r="A6" t="s">
        <v>5</v>
      </c>
    </row>
    <row r="7" spans="1:16" x14ac:dyDescent="0.25">
      <c r="A7" t="s">
        <v>6</v>
      </c>
    </row>
    <row r="8" spans="1:16" x14ac:dyDescent="0.25">
      <c r="A8" s="1">
        <v>45351</v>
      </c>
    </row>
    <row r="9" spans="1:16" x14ac:dyDescent="0.25">
      <c r="A9" t="str">
        <f>"Platform"</f>
        <v>Platform</v>
      </c>
      <c r="B9" t="str">
        <f>"Publisher"</f>
        <v>Publisher</v>
      </c>
      <c r="C9" t="str">
        <f>"User Activity"</f>
        <v>User Activity</v>
      </c>
      <c r="D9" t="str">
        <f>"Reporting Period Total"</f>
        <v>Reporting Period Total</v>
      </c>
      <c r="E9" t="str">
        <f>"Jan-2022"</f>
        <v>Jan-2022</v>
      </c>
      <c r="F9" t="str">
        <f>"Feb-2022"</f>
        <v>Feb-2022</v>
      </c>
      <c r="G9" t="str">
        <f>"Mar-2022"</f>
        <v>Mar-2022</v>
      </c>
      <c r="H9" t="str">
        <f>"Apr-2022"</f>
        <v>Apr-2022</v>
      </c>
      <c r="I9" t="str">
        <f>"May-2022"</f>
        <v>May-2022</v>
      </c>
      <c r="J9" t="str">
        <f>"Jun-2022"</f>
        <v>Jun-2022</v>
      </c>
      <c r="K9" t="str">
        <f>"Jul-2022"</f>
        <v>Jul-2022</v>
      </c>
      <c r="L9" t="str">
        <f>"Aug-2022"</f>
        <v>Aug-2022</v>
      </c>
      <c r="M9" t="str">
        <f>"Sep-2022"</f>
        <v>Sep-2022</v>
      </c>
      <c r="N9" t="str">
        <f>"Oct-2022"</f>
        <v>Oct-2022</v>
      </c>
      <c r="O9" t="str">
        <f>"Nov-2022"</f>
        <v>Nov-2022</v>
      </c>
      <c r="P9" t="str">
        <f>"Dec-2022"</f>
        <v>Dec-2022</v>
      </c>
    </row>
    <row r="10" spans="1:16" x14ac:dyDescent="0.25">
      <c r="A10" t="s">
        <v>7</v>
      </c>
      <c r="B10" t="s">
        <v>3</v>
      </c>
      <c r="C10" t="s">
        <v>8</v>
      </c>
      <c r="D10">
        <v>681</v>
      </c>
      <c r="E10">
        <v>16</v>
      </c>
      <c r="F10">
        <v>16</v>
      </c>
      <c r="G10">
        <v>88</v>
      </c>
      <c r="H10">
        <v>6</v>
      </c>
      <c r="I10">
        <v>160</v>
      </c>
      <c r="J10">
        <v>7</v>
      </c>
      <c r="K10">
        <v>171</v>
      </c>
      <c r="L10">
        <v>19</v>
      </c>
      <c r="M10">
        <v>157</v>
      </c>
      <c r="N10">
        <v>16</v>
      </c>
      <c r="O10">
        <v>14</v>
      </c>
      <c r="P10">
        <v>11</v>
      </c>
    </row>
    <row r="11" spans="1:16" x14ac:dyDescent="0.25">
      <c r="A11" t="s">
        <v>7</v>
      </c>
      <c r="B11" t="s">
        <v>9</v>
      </c>
      <c r="C11" t="s">
        <v>10</v>
      </c>
      <c r="D11">
        <v>1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t="s">
        <v>7</v>
      </c>
      <c r="B12" t="s">
        <v>11</v>
      </c>
      <c r="C12" t="s">
        <v>10</v>
      </c>
      <c r="D12">
        <v>9</v>
      </c>
      <c r="E12">
        <v>0</v>
      </c>
      <c r="F12">
        <v>0</v>
      </c>
      <c r="G12">
        <v>2</v>
      </c>
      <c r="H12">
        <v>1</v>
      </c>
      <c r="I12">
        <v>2</v>
      </c>
      <c r="J12">
        <v>0</v>
      </c>
      <c r="K12">
        <v>2</v>
      </c>
      <c r="L12">
        <v>0</v>
      </c>
      <c r="M12">
        <v>2</v>
      </c>
      <c r="N12">
        <v>0</v>
      </c>
      <c r="O12">
        <v>0</v>
      </c>
      <c r="P12">
        <v>0</v>
      </c>
    </row>
    <row r="13" spans="1:16" x14ac:dyDescent="0.25">
      <c r="A13" t="s">
        <v>7</v>
      </c>
      <c r="B13" t="s">
        <v>12</v>
      </c>
      <c r="C13" t="s">
        <v>10</v>
      </c>
      <c r="D13">
        <v>8</v>
      </c>
      <c r="E13">
        <v>1</v>
      </c>
      <c r="F13">
        <v>6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 x14ac:dyDescent="0.25">
      <c r="A14" t="s">
        <v>7</v>
      </c>
      <c r="B14" t="s">
        <v>13</v>
      </c>
      <c r="C14" t="s">
        <v>10</v>
      </c>
      <c r="D14">
        <v>4</v>
      </c>
      <c r="E14">
        <v>0</v>
      </c>
      <c r="F14">
        <v>0</v>
      </c>
      <c r="G14">
        <v>1</v>
      </c>
      <c r="H14">
        <v>0</v>
      </c>
      <c r="I14">
        <v>1</v>
      </c>
      <c r="J14">
        <v>0</v>
      </c>
      <c r="K14">
        <v>1</v>
      </c>
      <c r="L14">
        <v>0</v>
      </c>
      <c r="M14">
        <v>1</v>
      </c>
      <c r="N14">
        <v>0</v>
      </c>
      <c r="O14">
        <v>0</v>
      </c>
      <c r="P14">
        <v>0</v>
      </c>
    </row>
    <row r="15" spans="1:16" x14ac:dyDescent="0.25">
      <c r="A15" t="s">
        <v>7</v>
      </c>
      <c r="B15" t="s">
        <v>14</v>
      </c>
      <c r="C15" t="s">
        <v>10</v>
      </c>
      <c r="D15">
        <v>13</v>
      </c>
      <c r="E15">
        <v>0</v>
      </c>
      <c r="F15">
        <v>0</v>
      </c>
      <c r="G15">
        <v>3</v>
      </c>
      <c r="H15">
        <v>0</v>
      </c>
      <c r="I15">
        <v>3</v>
      </c>
      <c r="J15">
        <v>0</v>
      </c>
      <c r="K15">
        <v>3</v>
      </c>
      <c r="L15">
        <v>0</v>
      </c>
      <c r="M15">
        <v>3</v>
      </c>
      <c r="N15">
        <v>0</v>
      </c>
      <c r="O15">
        <v>1</v>
      </c>
      <c r="P15">
        <v>0</v>
      </c>
    </row>
    <row r="16" spans="1:16" x14ac:dyDescent="0.25">
      <c r="A16" t="s">
        <v>7</v>
      </c>
      <c r="B16" t="s">
        <v>15</v>
      </c>
      <c r="C16" t="s">
        <v>10</v>
      </c>
      <c r="D16">
        <v>16</v>
      </c>
      <c r="E16">
        <v>0</v>
      </c>
      <c r="F16">
        <v>0</v>
      </c>
      <c r="G16">
        <v>2</v>
      </c>
      <c r="H16">
        <v>0</v>
      </c>
      <c r="I16">
        <v>4</v>
      </c>
      <c r="J16">
        <v>0</v>
      </c>
      <c r="K16">
        <v>4</v>
      </c>
      <c r="L16">
        <v>0</v>
      </c>
      <c r="M16">
        <v>4</v>
      </c>
      <c r="N16">
        <v>0</v>
      </c>
      <c r="O16">
        <v>0</v>
      </c>
      <c r="P16">
        <v>2</v>
      </c>
    </row>
    <row r="17" spans="1:16" x14ac:dyDescent="0.25">
      <c r="A17" t="s">
        <v>7</v>
      </c>
      <c r="B17" t="s">
        <v>16</v>
      </c>
      <c r="C17" t="s">
        <v>10</v>
      </c>
      <c r="D17">
        <v>16</v>
      </c>
      <c r="E17">
        <v>0</v>
      </c>
      <c r="F17">
        <v>0</v>
      </c>
      <c r="G17">
        <v>2</v>
      </c>
      <c r="H17">
        <v>0</v>
      </c>
      <c r="I17">
        <v>3</v>
      </c>
      <c r="J17">
        <v>1</v>
      </c>
      <c r="K17">
        <v>3</v>
      </c>
      <c r="L17">
        <v>0</v>
      </c>
      <c r="M17">
        <v>6</v>
      </c>
      <c r="N17">
        <v>0</v>
      </c>
      <c r="O17">
        <v>0</v>
      </c>
      <c r="P17">
        <v>1</v>
      </c>
    </row>
    <row r="18" spans="1:16" x14ac:dyDescent="0.25">
      <c r="A18" t="s">
        <v>7</v>
      </c>
      <c r="B18" t="s">
        <v>17</v>
      </c>
      <c r="C18" t="s">
        <v>10</v>
      </c>
      <c r="D18">
        <v>9</v>
      </c>
      <c r="E18">
        <v>0</v>
      </c>
      <c r="F18">
        <v>0</v>
      </c>
      <c r="G18">
        <v>1</v>
      </c>
      <c r="H18">
        <v>0</v>
      </c>
      <c r="I18">
        <v>2</v>
      </c>
      <c r="J18">
        <v>2</v>
      </c>
      <c r="K18">
        <v>2</v>
      </c>
      <c r="L18">
        <v>0</v>
      </c>
      <c r="M18">
        <v>2</v>
      </c>
      <c r="N18">
        <v>0</v>
      </c>
      <c r="O18">
        <v>0</v>
      </c>
      <c r="P18">
        <v>0</v>
      </c>
    </row>
    <row r="19" spans="1:16" x14ac:dyDescent="0.25">
      <c r="A19" t="s">
        <v>7</v>
      </c>
      <c r="B19" t="s">
        <v>17</v>
      </c>
      <c r="C19" t="s">
        <v>18</v>
      </c>
      <c r="D19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 x14ac:dyDescent="0.25">
      <c r="A20" t="s">
        <v>7</v>
      </c>
      <c r="B20" t="s">
        <v>19</v>
      </c>
      <c r="C20" t="s">
        <v>10</v>
      </c>
      <c r="D20">
        <v>4</v>
      </c>
      <c r="E20">
        <v>0</v>
      </c>
      <c r="F20">
        <v>0</v>
      </c>
      <c r="G20">
        <v>1</v>
      </c>
      <c r="H20">
        <v>0</v>
      </c>
      <c r="I20">
        <v>1</v>
      </c>
      <c r="J20">
        <v>0</v>
      </c>
      <c r="K20">
        <v>1</v>
      </c>
      <c r="L20">
        <v>0</v>
      </c>
      <c r="M20">
        <v>1</v>
      </c>
      <c r="N20">
        <v>0</v>
      </c>
      <c r="O20">
        <v>0</v>
      </c>
      <c r="P20">
        <v>0</v>
      </c>
    </row>
    <row r="21" spans="1:16" x14ac:dyDescent="0.25">
      <c r="A21" t="s">
        <v>7</v>
      </c>
      <c r="B21" t="s">
        <v>20</v>
      </c>
      <c r="C21" t="s">
        <v>10</v>
      </c>
      <c r="D21">
        <v>2</v>
      </c>
      <c r="E21">
        <v>0</v>
      </c>
      <c r="F21">
        <v>0</v>
      </c>
      <c r="G21">
        <v>0</v>
      </c>
      <c r="H21">
        <v>0</v>
      </c>
      <c r="I21">
        <v>1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 x14ac:dyDescent="0.25">
      <c r="A22" t="s">
        <v>7</v>
      </c>
      <c r="B22" t="s">
        <v>21</v>
      </c>
      <c r="C22" t="s">
        <v>10</v>
      </c>
      <c r="D22">
        <v>66</v>
      </c>
      <c r="E22">
        <v>0</v>
      </c>
      <c r="F22">
        <v>1</v>
      </c>
      <c r="G22">
        <v>13</v>
      </c>
      <c r="H22">
        <v>0</v>
      </c>
      <c r="I22">
        <v>17</v>
      </c>
      <c r="J22">
        <v>0</v>
      </c>
      <c r="K22">
        <v>17</v>
      </c>
      <c r="L22">
        <v>0</v>
      </c>
      <c r="M22">
        <v>17</v>
      </c>
      <c r="N22">
        <v>0</v>
      </c>
      <c r="O22">
        <v>1</v>
      </c>
      <c r="P22">
        <v>0</v>
      </c>
    </row>
    <row r="23" spans="1:16" x14ac:dyDescent="0.25">
      <c r="A23" t="s">
        <v>7</v>
      </c>
      <c r="B23" t="s">
        <v>22</v>
      </c>
      <c r="C23" t="s">
        <v>10</v>
      </c>
      <c r="D23">
        <v>4</v>
      </c>
      <c r="E23">
        <v>0</v>
      </c>
      <c r="F23">
        <v>0</v>
      </c>
      <c r="G23">
        <v>1</v>
      </c>
      <c r="H23">
        <v>0</v>
      </c>
      <c r="I23">
        <v>1</v>
      </c>
      <c r="J23">
        <v>0</v>
      </c>
      <c r="K23">
        <v>1</v>
      </c>
      <c r="L23">
        <v>0</v>
      </c>
      <c r="M23">
        <v>1</v>
      </c>
      <c r="N23">
        <v>0</v>
      </c>
      <c r="O23">
        <v>0</v>
      </c>
      <c r="P23">
        <v>0</v>
      </c>
    </row>
    <row r="24" spans="1:16" x14ac:dyDescent="0.25">
      <c r="A24" t="s">
        <v>7</v>
      </c>
      <c r="B24" t="s">
        <v>23</v>
      </c>
      <c r="C24" t="s">
        <v>10</v>
      </c>
      <c r="D24">
        <v>13</v>
      </c>
      <c r="E24">
        <v>0</v>
      </c>
      <c r="F24">
        <v>0</v>
      </c>
      <c r="G24">
        <v>1</v>
      </c>
      <c r="H24">
        <v>0</v>
      </c>
      <c r="I24">
        <v>4</v>
      </c>
      <c r="J24">
        <v>0</v>
      </c>
      <c r="K24">
        <v>4</v>
      </c>
      <c r="L24">
        <v>0</v>
      </c>
      <c r="M24">
        <v>4</v>
      </c>
      <c r="N24">
        <v>0</v>
      </c>
      <c r="O24">
        <v>0</v>
      </c>
      <c r="P24">
        <v>0</v>
      </c>
    </row>
    <row r="25" spans="1:16" x14ac:dyDescent="0.25">
      <c r="A25" t="s">
        <v>7</v>
      </c>
      <c r="B25" t="s">
        <v>24</v>
      </c>
      <c r="C25" t="s">
        <v>10</v>
      </c>
      <c r="D25">
        <v>4</v>
      </c>
      <c r="E25">
        <v>0</v>
      </c>
      <c r="F25">
        <v>0</v>
      </c>
      <c r="G25">
        <v>1</v>
      </c>
      <c r="H25">
        <v>0</v>
      </c>
      <c r="I25">
        <v>1</v>
      </c>
      <c r="J25">
        <v>0</v>
      </c>
      <c r="K25">
        <v>1</v>
      </c>
      <c r="L25">
        <v>0</v>
      </c>
      <c r="M25">
        <v>1</v>
      </c>
      <c r="N25">
        <v>0</v>
      </c>
      <c r="O25">
        <v>0</v>
      </c>
      <c r="P25">
        <v>0</v>
      </c>
    </row>
    <row r="26" spans="1:16" x14ac:dyDescent="0.25">
      <c r="A26" t="s">
        <v>7</v>
      </c>
      <c r="B26" t="s">
        <v>25</v>
      </c>
      <c r="C26" t="s">
        <v>10</v>
      </c>
      <c r="D26">
        <v>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</v>
      </c>
      <c r="P26">
        <v>0</v>
      </c>
    </row>
    <row r="27" spans="1:16" x14ac:dyDescent="0.25">
      <c r="A27" t="s">
        <v>7</v>
      </c>
      <c r="B27" t="s">
        <v>26</v>
      </c>
      <c r="C27" t="s">
        <v>10</v>
      </c>
      <c r="D27">
        <v>3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1</v>
      </c>
      <c r="L27">
        <v>0</v>
      </c>
      <c r="M27">
        <v>1</v>
      </c>
      <c r="N27">
        <v>0</v>
      </c>
      <c r="O27">
        <v>0</v>
      </c>
      <c r="P27">
        <v>0</v>
      </c>
    </row>
    <row r="28" spans="1:16" x14ac:dyDescent="0.25">
      <c r="A28" t="s">
        <v>7</v>
      </c>
      <c r="B28" t="s">
        <v>27</v>
      </c>
      <c r="C28" t="s">
        <v>10</v>
      </c>
      <c r="D28">
        <v>6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4</v>
      </c>
      <c r="O28">
        <v>2</v>
      </c>
      <c r="P28">
        <v>0</v>
      </c>
    </row>
    <row r="29" spans="1:16" x14ac:dyDescent="0.25">
      <c r="A29" t="s">
        <v>7</v>
      </c>
      <c r="B29" t="s">
        <v>28</v>
      </c>
      <c r="C29" t="s">
        <v>10</v>
      </c>
      <c r="D29">
        <v>20</v>
      </c>
      <c r="E29">
        <v>4</v>
      </c>
      <c r="F29">
        <v>0</v>
      </c>
      <c r="G29">
        <v>3</v>
      </c>
      <c r="H29">
        <v>0</v>
      </c>
      <c r="I29">
        <v>4</v>
      </c>
      <c r="J29">
        <v>0</v>
      </c>
      <c r="K29">
        <v>3</v>
      </c>
      <c r="L29">
        <v>0</v>
      </c>
      <c r="M29">
        <v>6</v>
      </c>
      <c r="N29">
        <v>0</v>
      </c>
      <c r="O29">
        <v>0</v>
      </c>
      <c r="P29">
        <v>0</v>
      </c>
    </row>
    <row r="30" spans="1:16" x14ac:dyDescent="0.25">
      <c r="A30" t="s">
        <v>7</v>
      </c>
      <c r="B30" t="s">
        <v>29</v>
      </c>
      <c r="C30" t="s">
        <v>10</v>
      </c>
      <c r="D30">
        <v>1</v>
      </c>
      <c r="E30">
        <v>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 t="s">
        <v>7</v>
      </c>
      <c r="B31" t="s">
        <v>30</v>
      </c>
      <c r="C31" t="s">
        <v>10</v>
      </c>
      <c r="D31">
        <v>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3</v>
      </c>
      <c r="P31">
        <v>0</v>
      </c>
    </row>
    <row r="32" spans="1:16" x14ac:dyDescent="0.25">
      <c r="A32" t="s">
        <v>7</v>
      </c>
      <c r="B32" t="s">
        <v>31</v>
      </c>
      <c r="C32" t="s">
        <v>10</v>
      </c>
      <c r="D32">
        <v>1</v>
      </c>
      <c r="E32">
        <v>0</v>
      </c>
      <c r="F32">
        <v>0</v>
      </c>
      <c r="G32">
        <v>0</v>
      </c>
      <c r="H32">
        <v>0</v>
      </c>
      <c r="I32">
        <v>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6" x14ac:dyDescent="0.25">
      <c r="A33" t="s">
        <v>7</v>
      </c>
      <c r="B33" t="s">
        <v>32</v>
      </c>
      <c r="C33" t="s">
        <v>10</v>
      </c>
      <c r="D33">
        <v>15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15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 t="s">
        <v>7</v>
      </c>
      <c r="B34" t="s">
        <v>33</v>
      </c>
      <c r="C34" t="s">
        <v>10</v>
      </c>
      <c r="D34">
        <v>8</v>
      </c>
      <c r="E34">
        <v>0</v>
      </c>
      <c r="F34">
        <v>0</v>
      </c>
      <c r="G34">
        <v>2</v>
      </c>
      <c r="H34">
        <v>0</v>
      </c>
      <c r="I34">
        <v>2</v>
      </c>
      <c r="J34">
        <v>0</v>
      </c>
      <c r="K34">
        <v>2</v>
      </c>
      <c r="L34">
        <v>0</v>
      </c>
      <c r="M34">
        <v>2</v>
      </c>
      <c r="N34">
        <v>0</v>
      </c>
      <c r="O34">
        <v>0</v>
      </c>
      <c r="P34">
        <v>0</v>
      </c>
    </row>
    <row r="35" spans="1:16" x14ac:dyDescent="0.25">
      <c r="A35" t="s">
        <v>7</v>
      </c>
      <c r="B35" t="s">
        <v>34</v>
      </c>
      <c r="C35" t="s">
        <v>10</v>
      </c>
      <c r="D35">
        <v>3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1</v>
      </c>
      <c r="L35">
        <v>0</v>
      </c>
      <c r="M35">
        <v>1</v>
      </c>
      <c r="N35">
        <v>0</v>
      </c>
      <c r="O35">
        <v>0</v>
      </c>
      <c r="P35">
        <v>0</v>
      </c>
    </row>
    <row r="36" spans="1:16" x14ac:dyDescent="0.25">
      <c r="A36" t="s">
        <v>7</v>
      </c>
      <c r="B36" t="s">
        <v>35</v>
      </c>
      <c r="C36" t="s">
        <v>10</v>
      </c>
      <c r="D36">
        <v>8</v>
      </c>
      <c r="E36">
        <v>0</v>
      </c>
      <c r="F36">
        <v>0</v>
      </c>
      <c r="G36">
        <v>2</v>
      </c>
      <c r="H36">
        <v>0</v>
      </c>
      <c r="I36">
        <v>2</v>
      </c>
      <c r="J36">
        <v>0</v>
      </c>
      <c r="K36">
        <v>2</v>
      </c>
      <c r="L36">
        <v>0</v>
      </c>
      <c r="M36">
        <v>2</v>
      </c>
      <c r="N36">
        <v>0</v>
      </c>
      <c r="O36">
        <v>0</v>
      </c>
      <c r="P36">
        <v>0</v>
      </c>
    </row>
    <row r="37" spans="1:16" x14ac:dyDescent="0.25">
      <c r="A37" t="s">
        <v>7</v>
      </c>
      <c r="B37" t="s">
        <v>36</v>
      </c>
      <c r="C37" t="s">
        <v>10</v>
      </c>
      <c r="D37">
        <v>280</v>
      </c>
      <c r="E37">
        <v>0</v>
      </c>
      <c r="F37">
        <v>1</v>
      </c>
      <c r="G37">
        <v>36</v>
      </c>
      <c r="H37">
        <v>0</v>
      </c>
      <c r="I37">
        <v>83</v>
      </c>
      <c r="J37">
        <v>0</v>
      </c>
      <c r="K37">
        <v>84</v>
      </c>
      <c r="L37">
        <v>0</v>
      </c>
      <c r="M37">
        <v>75</v>
      </c>
      <c r="N37">
        <v>0</v>
      </c>
      <c r="O37">
        <v>0</v>
      </c>
      <c r="P37">
        <v>1</v>
      </c>
    </row>
    <row r="38" spans="1:16" x14ac:dyDescent="0.25">
      <c r="A38" t="s">
        <v>7</v>
      </c>
      <c r="B38" t="s">
        <v>37</v>
      </c>
      <c r="C38" t="s">
        <v>10</v>
      </c>
      <c r="D38">
        <v>16</v>
      </c>
      <c r="E38">
        <v>0</v>
      </c>
      <c r="F38">
        <v>0</v>
      </c>
      <c r="G38">
        <v>1</v>
      </c>
      <c r="H38">
        <v>0</v>
      </c>
      <c r="I38">
        <v>2</v>
      </c>
      <c r="J38">
        <v>2</v>
      </c>
      <c r="K38">
        <v>3</v>
      </c>
      <c r="L38">
        <v>1</v>
      </c>
      <c r="M38">
        <v>5</v>
      </c>
      <c r="N38">
        <v>2</v>
      </c>
      <c r="O38">
        <v>0</v>
      </c>
      <c r="P38">
        <v>0</v>
      </c>
    </row>
    <row r="39" spans="1:16" x14ac:dyDescent="0.25">
      <c r="A39" t="s">
        <v>7</v>
      </c>
      <c r="B39" t="s">
        <v>38</v>
      </c>
      <c r="C39" t="s">
        <v>10</v>
      </c>
      <c r="D39">
        <v>4</v>
      </c>
      <c r="E39">
        <v>0</v>
      </c>
      <c r="F39">
        <v>0</v>
      </c>
      <c r="G39">
        <v>1</v>
      </c>
      <c r="H39">
        <v>0</v>
      </c>
      <c r="I39">
        <v>1</v>
      </c>
      <c r="J39">
        <v>0</v>
      </c>
      <c r="K39">
        <v>1</v>
      </c>
      <c r="L39">
        <v>0</v>
      </c>
      <c r="M39">
        <v>1</v>
      </c>
      <c r="N39">
        <v>0</v>
      </c>
      <c r="O39">
        <v>0</v>
      </c>
      <c r="P39">
        <v>0</v>
      </c>
    </row>
    <row r="40" spans="1:16" x14ac:dyDescent="0.25">
      <c r="A40" t="s">
        <v>7</v>
      </c>
      <c r="B40" t="s">
        <v>39</v>
      </c>
      <c r="C40" t="s">
        <v>10</v>
      </c>
      <c r="D40">
        <v>4</v>
      </c>
      <c r="E40">
        <v>0</v>
      </c>
      <c r="F40">
        <v>0</v>
      </c>
      <c r="G40">
        <v>1</v>
      </c>
      <c r="H40">
        <v>0</v>
      </c>
      <c r="I40">
        <v>1</v>
      </c>
      <c r="J40">
        <v>0</v>
      </c>
      <c r="K40">
        <v>1</v>
      </c>
      <c r="L40">
        <v>0</v>
      </c>
      <c r="M40">
        <v>1</v>
      </c>
      <c r="N40">
        <v>0</v>
      </c>
      <c r="O40">
        <v>0</v>
      </c>
      <c r="P40">
        <v>0</v>
      </c>
    </row>
    <row r="41" spans="1:16" x14ac:dyDescent="0.25">
      <c r="A41" t="s">
        <v>7</v>
      </c>
      <c r="B41" t="s">
        <v>40</v>
      </c>
      <c r="C41" t="s">
        <v>10</v>
      </c>
      <c r="D41">
        <v>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</v>
      </c>
      <c r="P41">
        <v>0</v>
      </c>
    </row>
    <row r="42" spans="1:16" x14ac:dyDescent="0.25">
      <c r="A42" t="s">
        <v>7</v>
      </c>
      <c r="B42" t="s">
        <v>41</v>
      </c>
      <c r="C42" t="s">
        <v>10</v>
      </c>
      <c r="D42">
        <v>8</v>
      </c>
      <c r="E42">
        <v>0</v>
      </c>
      <c r="F42">
        <v>0</v>
      </c>
      <c r="G42">
        <v>2</v>
      </c>
      <c r="H42">
        <v>0</v>
      </c>
      <c r="I42">
        <v>2</v>
      </c>
      <c r="J42">
        <v>0</v>
      </c>
      <c r="K42">
        <v>2</v>
      </c>
      <c r="L42">
        <v>0</v>
      </c>
      <c r="M42">
        <v>2</v>
      </c>
      <c r="N42">
        <v>0</v>
      </c>
      <c r="O42">
        <v>0</v>
      </c>
      <c r="P42">
        <v>0</v>
      </c>
    </row>
    <row r="43" spans="1:16" x14ac:dyDescent="0.25">
      <c r="A43" t="s">
        <v>7</v>
      </c>
      <c r="B43" t="s">
        <v>42</v>
      </c>
      <c r="C43" t="s">
        <v>10</v>
      </c>
      <c r="D43">
        <v>42</v>
      </c>
      <c r="E43">
        <v>0</v>
      </c>
      <c r="F43">
        <v>1</v>
      </c>
      <c r="G43">
        <v>7</v>
      </c>
      <c r="H43">
        <v>0</v>
      </c>
      <c r="I43">
        <v>4</v>
      </c>
      <c r="J43">
        <v>0</v>
      </c>
      <c r="K43">
        <v>17</v>
      </c>
      <c r="L43">
        <v>0</v>
      </c>
      <c r="M43">
        <v>5</v>
      </c>
      <c r="N43">
        <v>0</v>
      </c>
      <c r="O43">
        <v>5</v>
      </c>
      <c r="P43">
        <v>3</v>
      </c>
    </row>
    <row r="44" spans="1:16" x14ac:dyDescent="0.25">
      <c r="A44" t="s">
        <v>7</v>
      </c>
      <c r="B44" t="s">
        <v>42</v>
      </c>
      <c r="C44" t="s">
        <v>18</v>
      </c>
      <c r="D44">
        <v>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</row>
    <row r="45" spans="1:16" x14ac:dyDescent="0.25">
      <c r="A45" t="s">
        <v>7</v>
      </c>
      <c r="B45" t="s">
        <v>43</v>
      </c>
      <c r="C45" t="s">
        <v>10</v>
      </c>
      <c r="D45">
        <v>15</v>
      </c>
      <c r="E45">
        <v>2</v>
      </c>
      <c r="F45">
        <v>3</v>
      </c>
      <c r="G45">
        <v>1</v>
      </c>
      <c r="H45">
        <v>0</v>
      </c>
      <c r="I45">
        <v>0</v>
      </c>
      <c r="J45">
        <v>0</v>
      </c>
      <c r="K45">
        <v>0</v>
      </c>
      <c r="L45">
        <v>3</v>
      </c>
      <c r="M45">
        <v>0</v>
      </c>
      <c r="N45">
        <v>0</v>
      </c>
      <c r="O45">
        <v>1</v>
      </c>
      <c r="P45">
        <v>5</v>
      </c>
    </row>
    <row r="46" spans="1:16" x14ac:dyDescent="0.25">
      <c r="A46" t="s">
        <v>7</v>
      </c>
      <c r="B46" t="s">
        <v>44</v>
      </c>
      <c r="C46" t="s">
        <v>10</v>
      </c>
      <c r="D46">
        <v>1</v>
      </c>
      <c r="E46">
        <v>0</v>
      </c>
      <c r="F46">
        <v>0</v>
      </c>
      <c r="G46">
        <v>1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</row>
    <row r="47" spans="1:16" x14ac:dyDescent="0.25">
      <c r="A47" t="s">
        <v>7</v>
      </c>
      <c r="B47" t="s">
        <v>45</v>
      </c>
      <c r="C47" t="s">
        <v>10</v>
      </c>
      <c r="D47">
        <v>15</v>
      </c>
      <c r="E47">
        <v>0</v>
      </c>
      <c r="F47">
        <v>0</v>
      </c>
      <c r="G47">
        <v>7</v>
      </c>
      <c r="H47">
        <v>1</v>
      </c>
      <c r="I47">
        <v>2</v>
      </c>
      <c r="J47">
        <v>0</v>
      </c>
      <c r="K47">
        <v>2</v>
      </c>
      <c r="L47">
        <v>0</v>
      </c>
      <c r="M47">
        <v>2</v>
      </c>
      <c r="N47">
        <v>0</v>
      </c>
      <c r="O47">
        <v>1</v>
      </c>
      <c r="P47">
        <v>0</v>
      </c>
    </row>
    <row r="48" spans="1:16" x14ac:dyDescent="0.25">
      <c r="A48" t="s">
        <v>7</v>
      </c>
      <c r="B48" t="s">
        <v>46</v>
      </c>
      <c r="C48" t="s">
        <v>10</v>
      </c>
      <c r="D48">
        <v>3</v>
      </c>
      <c r="E48">
        <v>0</v>
      </c>
      <c r="F48">
        <v>0</v>
      </c>
      <c r="G48">
        <v>0</v>
      </c>
      <c r="H48">
        <v>0</v>
      </c>
      <c r="I48">
        <v>1</v>
      </c>
      <c r="J48">
        <v>0</v>
      </c>
      <c r="K48">
        <v>1</v>
      </c>
      <c r="L48">
        <v>0</v>
      </c>
      <c r="M48">
        <v>1</v>
      </c>
      <c r="N48">
        <v>0</v>
      </c>
      <c r="O48">
        <v>0</v>
      </c>
      <c r="P48">
        <v>0</v>
      </c>
    </row>
    <row r="49" spans="1:16" x14ac:dyDescent="0.25">
      <c r="A49" t="s">
        <v>7</v>
      </c>
      <c r="B49" t="s">
        <v>47</v>
      </c>
      <c r="C49" t="s">
        <v>10</v>
      </c>
      <c r="D49">
        <v>4</v>
      </c>
      <c r="E49">
        <v>0</v>
      </c>
      <c r="F49">
        <v>0</v>
      </c>
      <c r="G49">
        <v>1</v>
      </c>
      <c r="H49">
        <v>0</v>
      </c>
      <c r="I49">
        <v>1</v>
      </c>
      <c r="J49">
        <v>0</v>
      </c>
      <c r="K49">
        <v>1</v>
      </c>
      <c r="L49">
        <v>0</v>
      </c>
      <c r="M49">
        <v>1</v>
      </c>
      <c r="N49">
        <v>0</v>
      </c>
      <c r="O49">
        <v>0</v>
      </c>
      <c r="P49">
        <v>0</v>
      </c>
    </row>
    <row r="50" spans="1:16" x14ac:dyDescent="0.25">
      <c r="A50" t="s">
        <v>7</v>
      </c>
      <c r="B50" t="s">
        <v>48</v>
      </c>
      <c r="C50" t="s">
        <v>10</v>
      </c>
      <c r="D50">
        <v>35</v>
      </c>
      <c r="E50">
        <v>0</v>
      </c>
      <c r="F50">
        <v>0</v>
      </c>
      <c r="G50">
        <v>3</v>
      </c>
      <c r="H50">
        <v>0</v>
      </c>
      <c r="I50">
        <v>7</v>
      </c>
      <c r="J50">
        <v>0</v>
      </c>
      <c r="K50">
        <v>13</v>
      </c>
      <c r="L50">
        <v>0</v>
      </c>
      <c r="M50">
        <v>4</v>
      </c>
      <c r="N50">
        <v>1</v>
      </c>
      <c r="O50">
        <v>7</v>
      </c>
      <c r="P50">
        <v>0</v>
      </c>
    </row>
    <row r="51" spans="1:16" x14ac:dyDescent="0.25">
      <c r="A51" t="s">
        <v>7</v>
      </c>
      <c r="B51" t="s">
        <v>49</v>
      </c>
      <c r="C51" t="s">
        <v>10</v>
      </c>
      <c r="D51">
        <v>4</v>
      </c>
      <c r="E51">
        <v>0</v>
      </c>
      <c r="F51">
        <v>0</v>
      </c>
      <c r="G51">
        <v>0</v>
      </c>
      <c r="H51">
        <v>0</v>
      </c>
      <c r="I51">
        <v>2</v>
      </c>
      <c r="J51">
        <v>0</v>
      </c>
      <c r="K51">
        <v>1</v>
      </c>
      <c r="L51">
        <v>0</v>
      </c>
      <c r="M51">
        <v>1</v>
      </c>
      <c r="N51">
        <v>0</v>
      </c>
      <c r="O51">
        <v>0</v>
      </c>
      <c r="P51">
        <v>0</v>
      </c>
    </row>
    <row r="52" spans="1:16" x14ac:dyDescent="0.25">
      <c r="A52" t="s">
        <v>7</v>
      </c>
      <c r="B52" t="s">
        <v>50</v>
      </c>
      <c r="C52" t="s">
        <v>10</v>
      </c>
      <c r="D52">
        <v>23</v>
      </c>
      <c r="E52">
        <v>0</v>
      </c>
      <c r="F52">
        <v>0</v>
      </c>
      <c r="G52">
        <v>4</v>
      </c>
      <c r="H52">
        <v>0</v>
      </c>
      <c r="I52">
        <v>6</v>
      </c>
      <c r="J52">
        <v>0</v>
      </c>
      <c r="K52">
        <v>6</v>
      </c>
      <c r="L52">
        <v>0</v>
      </c>
      <c r="M52">
        <v>6</v>
      </c>
      <c r="N52">
        <v>0</v>
      </c>
      <c r="O52">
        <v>0</v>
      </c>
      <c r="P52">
        <v>1</v>
      </c>
    </row>
    <row r="53" spans="1:16" x14ac:dyDescent="0.25">
      <c r="A53" t="s">
        <v>7</v>
      </c>
      <c r="B53" t="s">
        <v>51</v>
      </c>
      <c r="C53" t="s">
        <v>10</v>
      </c>
      <c r="D53">
        <v>11</v>
      </c>
      <c r="E53">
        <v>0</v>
      </c>
      <c r="F53">
        <v>0</v>
      </c>
      <c r="G53">
        <v>2</v>
      </c>
      <c r="H53">
        <v>0</v>
      </c>
      <c r="I53">
        <v>2</v>
      </c>
      <c r="J53">
        <v>0</v>
      </c>
      <c r="K53">
        <v>2</v>
      </c>
      <c r="L53">
        <v>0</v>
      </c>
      <c r="M53">
        <v>5</v>
      </c>
      <c r="N53">
        <v>0</v>
      </c>
      <c r="O53">
        <v>0</v>
      </c>
      <c r="P53">
        <v>0</v>
      </c>
    </row>
    <row r="54" spans="1:16" x14ac:dyDescent="0.25">
      <c r="A54" t="s">
        <v>7</v>
      </c>
      <c r="B54" t="s">
        <v>52</v>
      </c>
      <c r="C54" t="s">
        <v>10</v>
      </c>
      <c r="D54">
        <v>4</v>
      </c>
      <c r="E54">
        <v>0</v>
      </c>
      <c r="F54">
        <v>0</v>
      </c>
      <c r="G54">
        <v>1</v>
      </c>
      <c r="H54">
        <v>0</v>
      </c>
      <c r="I54">
        <v>1</v>
      </c>
      <c r="J54">
        <v>0</v>
      </c>
      <c r="K54">
        <v>1</v>
      </c>
      <c r="L54">
        <v>0</v>
      </c>
      <c r="M54">
        <v>1</v>
      </c>
      <c r="N54">
        <v>0</v>
      </c>
      <c r="O54">
        <v>0</v>
      </c>
      <c r="P54">
        <v>0</v>
      </c>
    </row>
    <row r="55" spans="1:16" x14ac:dyDescent="0.25">
      <c r="A55" t="s">
        <v>7</v>
      </c>
      <c r="B55" t="s">
        <v>53</v>
      </c>
      <c r="C55" t="s">
        <v>10</v>
      </c>
      <c r="D55">
        <v>6</v>
      </c>
      <c r="E55">
        <v>0</v>
      </c>
      <c r="F55">
        <v>0</v>
      </c>
      <c r="G55">
        <v>1</v>
      </c>
      <c r="H55">
        <v>0</v>
      </c>
      <c r="I55">
        <v>1</v>
      </c>
      <c r="J55">
        <v>0</v>
      </c>
      <c r="K55">
        <v>2</v>
      </c>
      <c r="L55">
        <v>0</v>
      </c>
      <c r="M55">
        <v>2</v>
      </c>
      <c r="N55">
        <v>0</v>
      </c>
      <c r="O55">
        <v>0</v>
      </c>
      <c r="P55">
        <v>0</v>
      </c>
    </row>
    <row r="56" spans="1:16" x14ac:dyDescent="0.25">
      <c r="A56" t="s">
        <v>7</v>
      </c>
      <c r="B56" t="s">
        <v>54</v>
      </c>
      <c r="C56" t="s">
        <v>10</v>
      </c>
      <c r="D56">
        <v>4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2</v>
      </c>
      <c r="L56">
        <v>0</v>
      </c>
      <c r="M56">
        <v>1</v>
      </c>
      <c r="N56">
        <v>0</v>
      </c>
      <c r="O56">
        <v>0</v>
      </c>
      <c r="P56">
        <v>0</v>
      </c>
    </row>
    <row r="57" spans="1:16" x14ac:dyDescent="0.25">
      <c r="A57" t="s">
        <v>7</v>
      </c>
      <c r="B57" t="s">
        <v>55</v>
      </c>
      <c r="C57" t="s">
        <v>10</v>
      </c>
      <c r="D57">
        <v>21</v>
      </c>
      <c r="E57">
        <v>2</v>
      </c>
      <c r="F57">
        <v>1</v>
      </c>
      <c r="G57">
        <v>4</v>
      </c>
      <c r="H57">
        <v>0</v>
      </c>
      <c r="I57">
        <v>5</v>
      </c>
      <c r="J57">
        <v>0</v>
      </c>
      <c r="K57">
        <v>5</v>
      </c>
      <c r="L57">
        <v>0</v>
      </c>
      <c r="M57">
        <v>3</v>
      </c>
      <c r="N57">
        <v>1</v>
      </c>
      <c r="O57">
        <v>0</v>
      </c>
      <c r="P57">
        <v>0</v>
      </c>
    </row>
    <row r="58" spans="1:16" x14ac:dyDescent="0.25">
      <c r="A58" t="s">
        <v>7</v>
      </c>
      <c r="B58" t="s">
        <v>56</v>
      </c>
      <c r="C58" t="s">
        <v>10</v>
      </c>
      <c r="D58">
        <v>3</v>
      </c>
      <c r="E58">
        <v>0</v>
      </c>
      <c r="F58">
        <v>0</v>
      </c>
      <c r="G58">
        <v>0</v>
      </c>
      <c r="H58">
        <v>0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  <c r="P58">
        <v>0</v>
      </c>
    </row>
    <row r="59" spans="1:16" x14ac:dyDescent="0.25">
      <c r="A59" t="s">
        <v>7</v>
      </c>
      <c r="B59" t="s">
        <v>57</v>
      </c>
      <c r="C59" t="s">
        <v>10</v>
      </c>
      <c r="D59">
        <v>13</v>
      </c>
      <c r="E59">
        <v>0</v>
      </c>
      <c r="F59">
        <v>0</v>
      </c>
      <c r="G59">
        <v>1</v>
      </c>
      <c r="H59">
        <v>0</v>
      </c>
      <c r="I59">
        <v>3</v>
      </c>
      <c r="J59">
        <v>0</v>
      </c>
      <c r="K59">
        <v>3</v>
      </c>
      <c r="L59">
        <v>3</v>
      </c>
      <c r="M59">
        <v>3</v>
      </c>
      <c r="N59">
        <v>0</v>
      </c>
      <c r="O59">
        <v>0</v>
      </c>
      <c r="P59">
        <v>0</v>
      </c>
    </row>
    <row r="60" spans="1:16" x14ac:dyDescent="0.25">
      <c r="A60" t="s">
        <v>7</v>
      </c>
      <c r="B60" t="s">
        <v>58</v>
      </c>
      <c r="C60" t="s">
        <v>10</v>
      </c>
      <c r="D60">
        <v>10</v>
      </c>
      <c r="E60">
        <v>0</v>
      </c>
      <c r="F60">
        <v>0</v>
      </c>
      <c r="G60">
        <v>2</v>
      </c>
      <c r="H60">
        <v>0</v>
      </c>
      <c r="I60">
        <v>3</v>
      </c>
      <c r="J60">
        <v>0</v>
      </c>
      <c r="K60">
        <v>2</v>
      </c>
      <c r="L60">
        <v>0</v>
      </c>
      <c r="M60">
        <v>2</v>
      </c>
      <c r="N60">
        <v>0</v>
      </c>
      <c r="O60">
        <v>1</v>
      </c>
      <c r="P60">
        <v>0</v>
      </c>
    </row>
    <row r="61" spans="1:16" x14ac:dyDescent="0.25">
      <c r="A61" t="s">
        <v>7</v>
      </c>
      <c r="B61" t="s">
        <v>59</v>
      </c>
      <c r="C61" t="s">
        <v>10</v>
      </c>
      <c r="D61">
        <v>2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  <c r="P61">
        <v>0</v>
      </c>
    </row>
    <row r="62" spans="1:16" x14ac:dyDescent="0.25">
      <c r="A62" t="s">
        <v>7</v>
      </c>
      <c r="B62" t="s">
        <v>60</v>
      </c>
      <c r="C62" t="s">
        <v>10</v>
      </c>
      <c r="D62">
        <v>30</v>
      </c>
      <c r="E62">
        <v>0</v>
      </c>
      <c r="F62">
        <v>6</v>
      </c>
      <c r="G62">
        <v>2</v>
      </c>
      <c r="H62">
        <v>0</v>
      </c>
      <c r="I62">
        <v>4</v>
      </c>
      <c r="J62">
        <v>0</v>
      </c>
      <c r="K62">
        <v>4</v>
      </c>
      <c r="L62">
        <v>5</v>
      </c>
      <c r="M62">
        <v>3</v>
      </c>
      <c r="N62">
        <v>6</v>
      </c>
      <c r="O62">
        <v>0</v>
      </c>
      <c r="P62">
        <v>0</v>
      </c>
    </row>
    <row r="63" spans="1:16" x14ac:dyDescent="0.25">
      <c r="A63" t="s">
        <v>7</v>
      </c>
      <c r="B63" t="s">
        <v>60</v>
      </c>
      <c r="C63" t="s">
        <v>18</v>
      </c>
      <c r="D63">
        <v>2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2</v>
      </c>
      <c r="M63">
        <v>0</v>
      </c>
      <c r="N63">
        <v>0</v>
      </c>
      <c r="O63">
        <v>0</v>
      </c>
      <c r="P63">
        <v>0</v>
      </c>
    </row>
    <row r="64" spans="1:16" x14ac:dyDescent="0.25">
      <c r="A64" t="s">
        <v>7</v>
      </c>
      <c r="B64" t="s">
        <v>61</v>
      </c>
      <c r="C64" t="s">
        <v>10</v>
      </c>
      <c r="D64">
        <v>43</v>
      </c>
      <c r="E64">
        <v>0</v>
      </c>
      <c r="F64">
        <v>0</v>
      </c>
      <c r="G64">
        <v>5</v>
      </c>
      <c r="H64">
        <v>1</v>
      </c>
      <c r="I64">
        <v>26</v>
      </c>
      <c r="J64">
        <v>0</v>
      </c>
      <c r="K64">
        <v>6</v>
      </c>
      <c r="L64">
        <v>0</v>
      </c>
      <c r="M64">
        <v>5</v>
      </c>
      <c r="N64">
        <v>0</v>
      </c>
      <c r="O64">
        <v>0</v>
      </c>
      <c r="P64">
        <v>0</v>
      </c>
    </row>
    <row r="65" spans="1:16" x14ac:dyDescent="0.25">
      <c r="A65" t="s">
        <v>7</v>
      </c>
      <c r="B65" t="s">
        <v>62</v>
      </c>
      <c r="C65" t="s">
        <v>10</v>
      </c>
      <c r="D65">
        <v>51</v>
      </c>
      <c r="E65">
        <v>13</v>
      </c>
      <c r="F65">
        <v>1</v>
      </c>
      <c r="G65">
        <v>2</v>
      </c>
      <c r="H65">
        <v>3</v>
      </c>
      <c r="I65">
        <v>3</v>
      </c>
      <c r="J65">
        <v>2</v>
      </c>
      <c r="K65">
        <v>5</v>
      </c>
      <c r="L65">
        <v>3</v>
      </c>
      <c r="M65">
        <v>6</v>
      </c>
      <c r="N65">
        <v>9</v>
      </c>
      <c r="O65">
        <v>4</v>
      </c>
      <c r="P65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6D9D-D59A-4273-B2D0-5B178202E40F}">
  <dimension ref="A1:V15"/>
  <sheetViews>
    <sheetView workbookViewId="0">
      <selection activeCell="C25" sqref="C25"/>
    </sheetView>
  </sheetViews>
  <sheetFormatPr baseColWidth="10" defaultRowHeight="15" x14ac:dyDescent="0.25"/>
  <sheetData>
    <row r="1" spans="1:22" x14ac:dyDescent="0.25">
      <c r="A1" t="s">
        <v>63</v>
      </c>
    </row>
    <row r="2" spans="1:22" x14ac:dyDescent="0.25">
      <c r="A2" t="s">
        <v>64</v>
      </c>
    </row>
    <row r="3" spans="1:22" x14ac:dyDescent="0.25">
      <c r="A3" t="s">
        <v>2</v>
      </c>
    </row>
    <row r="4" spans="1:22" x14ac:dyDescent="0.25">
      <c r="A4" t="s">
        <v>3</v>
      </c>
    </row>
    <row r="5" spans="1:22" x14ac:dyDescent="0.25">
      <c r="A5" t="s">
        <v>4</v>
      </c>
    </row>
    <row r="6" spans="1:22" x14ac:dyDescent="0.25">
      <c r="A6" t="s">
        <v>5</v>
      </c>
    </row>
    <row r="7" spans="1:22" x14ac:dyDescent="0.25">
      <c r="A7" t="s">
        <v>6</v>
      </c>
    </row>
    <row r="8" spans="1:22" x14ac:dyDescent="0.25">
      <c r="A8" s="1">
        <v>45351</v>
      </c>
    </row>
    <row r="9" spans="1:22" x14ac:dyDescent="0.25">
      <c r="A9" t="str">
        <f>"JOURNAL"</f>
        <v>JOURNAL</v>
      </c>
      <c r="B9" t="str">
        <f>"Publisher"</f>
        <v>Publisher</v>
      </c>
      <c r="C9" t="str">
        <f>"Platform"</f>
        <v>Platform</v>
      </c>
      <c r="D9" t="str">
        <f>"Journal DOI"</f>
        <v>Journal DOI</v>
      </c>
      <c r="E9" t="str">
        <f>"Proprietary Identifier"</f>
        <v>Proprietary Identifier</v>
      </c>
      <c r="F9" t="str">
        <f>"Print ISSN"</f>
        <v>Print ISSN</v>
      </c>
      <c r="G9" t="str">
        <f>"Online ISSN"</f>
        <v>Online ISSN</v>
      </c>
      <c r="H9" t="str">
        <f>"Reporting Period Total"</f>
        <v>Reporting Period Total</v>
      </c>
      <c r="I9" t="str">
        <f>"Reporting Period HTML"</f>
        <v>Reporting Period HTML</v>
      </c>
      <c r="J9" t="str">
        <f>"Reporting Period PDF"</f>
        <v>Reporting Period PDF</v>
      </c>
      <c r="K9" t="str">
        <f>"Jan-2022"</f>
        <v>Jan-2022</v>
      </c>
      <c r="L9" t="str">
        <f>"Feb-2022"</f>
        <v>Feb-2022</v>
      </c>
      <c r="M9" t="str">
        <f>"Mar-2022"</f>
        <v>Mar-2022</v>
      </c>
      <c r="N9" t="str">
        <f>"Apr-2022"</f>
        <v>Apr-2022</v>
      </c>
      <c r="O9" t="str">
        <f>"May-2022"</f>
        <v>May-2022</v>
      </c>
      <c r="P9" t="str">
        <f>"Jun-2022"</f>
        <v>Jun-2022</v>
      </c>
      <c r="Q9" t="str">
        <f>"Jul-2022"</f>
        <v>Jul-2022</v>
      </c>
      <c r="R9" t="str">
        <f>"Aug-2022"</f>
        <v>Aug-2022</v>
      </c>
      <c r="S9" t="str">
        <f>"Sep-2022"</f>
        <v>Sep-2022</v>
      </c>
      <c r="T9" t="str">
        <f>"Oct-2022"</f>
        <v>Oct-2022</v>
      </c>
      <c r="U9" t="str">
        <f>"Nov-2022"</f>
        <v>Nov-2022</v>
      </c>
      <c r="V9" t="str">
        <f>"Dec-2022"</f>
        <v>Dec-2022</v>
      </c>
    </row>
    <row r="10" spans="1:22" x14ac:dyDescent="0.25">
      <c r="A10" t="s">
        <v>65</v>
      </c>
      <c r="H10">
        <v>6</v>
      </c>
      <c r="I10">
        <v>0</v>
      </c>
      <c r="J10">
        <v>6</v>
      </c>
      <c r="K10">
        <v>0</v>
      </c>
      <c r="L10">
        <v>1</v>
      </c>
      <c r="M10">
        <v>0</v>
      </c>
      <c r="N10">
        <v>0</v>
      </c>
      <c r="O10">
        <v>1</v>
      </c>
      <c r="P10">
        <v>0</v>
      </c>
      <c r="Q10">
        <v>1</v>
      </c>
      <c r="R10">
        <v>1</v>
      </c>
      <c r="S10">
        <v>1</v>
      </c>
      <c r="T10">
        <v>0</v>
      </c>
      <c r="U10">
        <v>0</v>
      </c>
      <c r="V10">
        <v>1</v>
      </c>
    </row>
    <row r="11" spans="1:22" x14ac:dyDescent="0.25">
      <c r="A11" t="s">
        <v>66</v>
      </c>
      <c r="B11" t="s">
        <v>36</v>
      </c>
      <c r="C11" t="s">
        <v>7</v>
      </c>
      <c r="D11" t="s">
        <v>3</v>
      </c>
      <c r="E11" t="s">
        <v>3</v>
      </c>
      <c r="F11" t="s">
        <v>3</v>
      </c>
      <c r="G11" t="str">
        <f>"1825-1501"</f>
        <v>1825-1501</v>
      </c>
      <c r="H11">
        <v>1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2" x14ac:dyDescent="0.25">
      <c r="A12" t="s">
        <v>67</v>
      </c>
      <c r="B12" t="s">
        <v>36</v>
      </c>
      <c r="C12" t="s">
        <v>7</v>
      </c>
      <c r="D12" t="s">
        <v>3</v>
      </c>
      <c r="E12" t="s">
        <v>3</v>
      </c>
      <c r="F12" t="s">
        <v>3</v>
      </c>
      <c r="G12" t="str">
        <f>"1724-1693"</f>
        <v>1724-1693</v>
      </c>
      <c r="H12">
        <v>2</v>
      </c>
      <c r="I12">
        <v>0</v>
      </c>
      <c r="J12">
        <v>2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1</v>
      </c>
      <c r="T12">
        <v>0</v>
      </c>
      <c r="U12">
        <v>0</v>
      </c>
      <c r="V12">
        <v>0</v>
      </c>
    </row>
    <row r="13" spans="1:22" x14ac:dyDescent="0.25">
      <c r="A13" t="s">
        <v>68</v>
      </c>
      <c r="B13" t="s">
        <v>42</v>
      </c>
      <c r="C13" t="s">
        <v>7</v>
      </c>
      <c r="D13" t="s">
        <v>3</v>
      </c>
      <c r="E13" t="s">
        <v>3</v>
      </c>
      <c r="F13" t="s">
        <v>3</v>
      </c>
      <c r="G13" t="str">
        <f>"2035-6315"</f>
        <v>2035-6315</v>
      </c>
      <c r="H13">
        <v>1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</v>
      </c>
    </row>
    <row r="14" spans="1:22" x14ac:dyDescent="0.25">
      <c r="A14" t="s">
        <v>69</v>
      </c>
      <c r="B14" t="s">
        <v>60</v>
      </c>
      <c r="C14" t="s">
        <v>7</v>
      </c>
      <c r="D14" t="s">
        <v>3</v>
      </c>
      <c r="E14" t="s">
        <v>3</v>
      </c>
      <c r="F14" t="s">
        <v>3</v>
      </c>
      <c r="G14" t="str">
        <f>"1973-2252"</f>
        <v>1973-2252</v>
      </c>
      <c r="H14">
        <v>1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</row>
    <row r="15" spans="1:22" x14ac:dyDescent="0.25">
      <c r="A15" t="s">
        <v>70</v>
      </c>
      <c r="B15" t="s">
        <v>60</v>
      </c>
      <c r="C15" t="s">
        <v>7</v>
      </c>
      <c r="D15" t="s">
        <v>3</v>
      </c>
      <c r="E15" t="s">
        <v>3</v>
      </c>
      <c r="F15" t="s">
        <v>3</v>
      </c>
      <c r="G15" t="str">
        <f>"2036-5829"</f>
        <v>2036-5829</v>
      </c>
      <c r="H15">
        <v>1</v>
      </c>
      <c r="I15">
        <v>0</v>
      </c>
      <c r="J15">
        <v>1</v>
      </c>
      <c r="K15">
        <v>0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5986-DFCC-4162-9820-8F7AF2CE677C}">
  <dimension ref="A1:T19"/>
  <sheetViews>
    <sheetView workbookViewId="0">
      <selection activeCell="D28" sqref="D28"/>
    </sheetView>
  </sheetViews>
  <sheetFormatPr baseColWidth="10" defaultRowHeight="15" x14ac:dyDescent="0.25"/>
  <sheetData>
    <row r="1" spans="1:20" x14ac:dyDescent="0.25">
      <c r="A1" t="s">
        <v>71</v>
      </c>
    </row>
    <row r="2" spans="1:20" x14ac:dyDescent="0.25">
      <c r="A2" t="s">
        <v>72</v>
      </c>
    </row>
    <row r="3" spans="1:20" x14ac:dyDescent="0.25">
      <c r="A3" t="s">
        <v>2</v>
      </c>
    </row>
    <row r="4" spans="1:20" x14ac:dyDescent="0.25">
      <c r="A4" t="s">
        <v>3</v>
      </c>
    </row>
    <row r="5" spans="1:20" x14ac:dyDescent="0.25">
      <c r="A5" t="s">
        <v>4</v>
      </c>
    </row>
    <row r="6" spans="1:20" x14ac:dyDescent="0.25">
      <c r="A6" t="s">
        <v>5</v>
      </c>
    </row>
    <row r="7" spans="1:20" x14ac:dyDescent="0.25">
      <c r="A7" t="s">
        <v>6</v>
      </c>
    </row>
    <row r="8" spans="1:20" x14ac:dyDescent="0.25">
      <c r="A8" s="1">
        <v>45351</v>
      </c>
    </row>
    <row r="9" spans="1:20" x14ac:dyDescent="0.25">
      <c r="A9" t="str">
        <f>""</f>
        <v/>
      </c>
      <c r="B9" t="str">
        <f>"Publisher"</f>
        <v>Publisher</v>
      </c>
      <c r="C9" t="str">
        <f>"Platform"</f>
        <v>Platform</v>
      </c>
      <c r="D9" t="str">
        <f>"Book DOI"</f>
        <v>Book DOI</v>
      </c>
      <c r="E9" t="str">
        <f>"Proprietary Identifier"</f>
        <v>Proprietary Identifier</v>
      </c>
      <c r="F9" t="str">
        <f>"ISBN"</f>
        <v>ISBN</v>
      </c>
      <c r="G9" t="str">
        <f>"ISSN"</f>
        <v>ISSN</v>
      </c>
      <c r="H9" t="str">
        <f>"Reporting Period Total"</f>
        <v>Reporting Period Total</v>
      </c>
      <c r="I9" t="str">
        <f>"Jan-2022"</f>
        <v>Jan-2022</v>
      </c>
      <c r="J9" t="str">
        <f>"Feb-2022"</f>
        <v>Feb-2022</v>
      </c>
      <c r="K9" t="str">
        <f>"Mar-2022"</f>
        <v>Mar-2022</v>
      </c>
      <c r="L9" t="str">
        <f>"Apr-2022"</f>
        <v>Apr-2022</v>
      </c>
      <c r="M9" t="str">
        <f>"May-2022"</f>
        <v>May-2022</v>
      </c>
      <c r="N9" t="str">
        <f>"Jun-2022"</f>
        <v>Jun-2022</v>
      </c>
      <c r="O9" t="str">
        <f>"Jul-2022"</f>
        <v>Jul-2022</v>
      </c>
      <c r="P9" t="str">
        <f>"Aug-2022"</f>
        <v>Aug-2022</v>
      </c>
      <c r="Q9" t="str">
        <f>"Sep-2022"</f>
        <v>Sep-2022</v>
      </c>
      <c r="R9" t="str">
        <f>"Oct-2022"</f>
        <v>Oct-2022</v>
      </c>
      <c r="S9" t="str">
        <f>"Nov-2022"</f>
        <v>Nov-2022</v>
      </c>
      <c r="T9" t="str">
        <f>"Dec-2022"</f>
        <v>Dec-2022</v>
      </c>
    </row>
    <row r="10" spans="1:20" x14ac:dyDescent="0.25">
      <c r="A10" t="s">
        <v>73</v>
      </c>
      <c r="H10">
        <v>33</v>
      </c>
      <c r="I10">
        <v>3</v>
      </c>
      <c r="J10">
        <v>0</v>
      </c>
      <c r="K10">
        <v>0</v>
      </c>
      <c r="L10">
        <v>0</v>
      </c>
      <c r="M10">
        <v>15</v>
      </c>
      <c r="N10">
        <v>0</v>
      </c>
      <c r="O10">
        <v>14</v>
      </c>
      <c r="P10">
        <v>0</v>
      </c>
      <c r="Q10">
        <v>1</v>
      </c>
      <c r="R10">
        <v>0</v>
      </c>
      <c r="S10">
        <v>0</v>
      </c>
      <c r="T10">
        <v>0</v>
      </c>
    </row>
    <row r="11" spans="1:20" x14ac:dyDescent="0.25">
      <c r="A11" t="s">
        <v>74</v>
      </c>
      <c r="B11" t="s">
        <v>28</v>
      </c>
      <c r="C11" t="s">
        <v>7</v>
      </c>
      <c r="D11" t="s">
        <v>3</v>
      </c>
      <c r="E11" t="s">
        <v>3</v>
      </c>
      <c r="F11" t="str">
        <f>"2728305943"</f>
        <v>2728305943</v>
      </c>
      <c r="G11" t="s">
        <v>3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1</v>
      </c>
      <c r="R11">
        <v>0</v>
      </c>
      <c r="S11">
        <v>0</v>
      </c>
      <c r="T11">
        <v>0</v>
      </c>
    </row>
    <row r="12" spans="1:20" x14ac:dyDescent="0.25">
      <c r="A12" t="s">
        <v>75</v>
      </c>
      <c r="B12" t="s">
        <v>28</v>
      </c>
      <c r="C12" t="s">
        <v>7</v>
      </c>
      <c r="D12" t="s">
        <v>3</v>
      </c>
      <c r="E12" t="s">
        <v>3</v>
      </c>
      <c r="F12" t="str">
        <f>"2728306184"</f>
        <v>2728306184</v>
      </c>
      <c r="G12" t="s">
        <v>3</v>
      </c>
      <c r="H12">
        <v>3</v>
      </c>
      <c r="I12">
        <v>3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76</v>
      </c>
      <c r="B13" t="s">
        <v>42</v>
      </c>
      <c r="C13" t="s">
        <v>7</v>
      </c>
      <c r="D13" t="s">
        <v>3</v>
      </c>
      <c r="E13" t="s">
        <v>3</v>
      </c>
      <c r="F13" t="str">
        <f>"8822251563"</f>
        <v>8822251563</v>
      </c>
      <c r="G13" t="s">
        <v>3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77</v>
      </c>
      <c r="B14" t="s">
        <v>42</v>
      </c>
      <c r="C14" t="s">
        <v>7</v>
      </c>
      <c r="D14" t="s">
        <v>3</v>
      </c>
      <c r="E14" t="s">
        <v>3</v>
      </c>
      <c r="F14" t="str">
        <f>"8822250648"</f>
        <v>8822250648</v>
      </c>
      <c r="G14" t="s">
        <v>3</v>
      </c>
      <c r="H14">
        <v>6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6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5">
      <c r="A15" t="s">
        <v>78</v>
      </c>
      <c r="B15" t="s">
        <v>42</v>
      </c>
      <c r="C15" t="s">
        <v>7</v>
      </c>
      <c r="D15" t="s">
        <v>3</v>
      </c>
      <c r="E15" t="s">
        <v>3</v>
      </c>
      <c r="F15" t="str">
        <f>"8822252098"</f>
        <v>8822252098</v>
      </c>
      <c r="G15" t="s">
        <v>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79</v>
      </c>
      <c r="B16" t="s">
        <v>42</v>
      </c>
      <c r="C16" t="s">
        <v>7</v>
      </c>
      <c r="D16" t="s">
        <v>3</v>
      </c>
      <c r="E16" t="s">
        <v>3</v>
      </c>
      <c r="F16" t="str">
        <f>"9788822257475"</f>
        <v>9788822257475</v>
      </c>
      <c r="G16" t="s">
        <v>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5">
      <c r="A17" t="s">
        <v>80</v>
      </c>
      <c r="B17" t="s">
        <v>42</v>
      </c>
      <c r="C17" t="s">
        <v>7</v>
      </c>
      <c r="D17" t="s">
        <v>3</v>
      </c>
      <c r="E17" t="s">
        <v>3</v>
      </c>
      <c r="F17" t="str">
        <f>"8822246640"</f>
        <v>8822246640</v>
      </c>
      <c r="G17" t="s">
        <v>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81</v>
      </c>
      <c r="B18" t="s">
        <v>48</v>
      </c>
      <c r="C18" t="s">
        <v>7</v>
      </c>
      <c r="D18" t="s">
        <v>3</v>
      </c>
      <c r="E18" t="s">
        <v>3</v>
      </c>
      <c r="F18" t="str">
        <f>"888063318X"</f>
        <v>888063318X</v>
      </c>
      <c r="G18" t="s">
        <v>3</v>
      </c>
      <c r="H18">
        <v>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4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82</v>
      </c>
      <c r="B19" t="s">
        <v>61</v>
      </c>
      <c r="C19" t="s">
        <v>7</v>
      </c>
      <c r="D19" t="s">
        <v>3</v>
      </c>
      <c r="E19" t="s">
        <v>3</v>
      </c>
      <c r="F19" t="str">
        <f>"883430800X"</f>
        <v>883430800X</v>
      </c>
      <c r="G19" t="s">
        <v>3</v>
      </c>
      <c r="H19">
        <v>15</v>
      </c>
      <c r="I19">
        <v>0</v>
      </c>
      <c r="J19">
        <v>0</v>
      </c>
      <c r="K19">
        <v>0</v>
      </c>
      <c r="L19">
        <v>0</v>
      </c>
      <c r="M19">
        <v>15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BF47-9049-4564-9FA8-363BE2A52DAF}">
  <dimension ref="A1:T45"/>
  <sheetViews>
    <sheetView workbookViewId="0"/>
  </sheetViews>
  <sheetFormatPr baseColWidth="10" defaultRowHeight="15" x14ac:dyDescent="0.25"/>
  <sheetData>
    <row r="1" spans="1:20" x14ac:dyDescent="0.25">
      <c r="A1" t="s">
        <v>83</v>
      </c>
    </row>
    <row r="2" spans="1:20" x14ac:dyDescent="0.25">
      <c r="A2" t="s">
        <v>84</v>
      </c>
    </row>
    <row r="3" spans="1:20" x14ac:dyDescent="0.25">
      <c r="A3" t="s">
        <v>2</v>
      </c>
    </row>
    <row r="4" spans="1:20" x14ac:dyDescent="0.25">
      <c r="A4" t="s">
        <v>3</v>
      </c>
    </row>
    <row r="5" spans="1:20" x14ac:dyDescent="0.25">
      <c r="A5" t="s">
        <v>4</v>
      </c>
    </row>
    <row r="6" spans="1:20" x14ac:dyDescent="0.25">
      <c r="A6" t="s">
        <v>5</v>
      </c>
    </row>
    <row r="7" spans="1:20" x14ac:dyDescent="0.25">
      <c r="A7" t="s">
        <v>6</v>
      </c>
    </row>
    <row r="8" spans="1:20" x14ac:dyDescent="0.25">
      <c r="A8" s="1">
        <v>45351</v>
      </c>
    </row>
    <row r="9" spans="1:20" x14ac:dyDescent="0.25">
      <c r="A9" t="str">
        <f>""</f>
        <v/>
      </c>
      <c r="B9" t="str">
        <f>"Publisher"</f>
        <v>Publisher</v>
      </c>
      <c r="C9" t="str">
        <f>"Platform"</f>
        <v>Platform</v>
      </c>
      <c r="D9" t="str">
        <f>"Book DOI"</f>
        <v>Book DOI</v>
      </c>
      <c r="E9" t="str">
        <f>"Proprietary Identifier"</f>
        <v>Proprietary Identifier</v>
      </c>
      <c r="F9" t="str">
        <f>"ISBN"</f>
        <v>ISBN</v>
      </c>
      <c r="G9" t="str">
        <f>"ISSN"</f>
        <v>ISSN</v>
      </c>
      <c r="H9" t="str">
        <f>"Reporting Period Total"</f>
        <v>Reporting Period Total</v>
      </c>
      <c r="I9" t="str">
        <f>"Jan-2022"</f>
        <v>Jan-2022</v>
      </c>
      <c r="J9" t="str">
        <f>"Feb-2022"</f>
        <v>Feb-2022</v>
      </c>
      <c r="K9" t="str">
        <f>"Mar-2022"</f>
        <v>Mar-2022</v>
      </c>
      <c r="L9" t="str">
        <f>"Apr-2022"</f>
        <v>Apr-2022</v>
      </c>
      <c r="M9" t="str">
        <f>"May-2022"</f>
        <v>May-2022</v>
      </c>
      <c r="N9" t="str">
        <f>"Jun-2022"</f>
        <v>Jun-2022</v>
      </c>
      <c r="O9" t="str">
        <f>"Jul-2022"</f>
        <v>Jul-2022</v>
      </c>
      <c r="P9" t="str">
        <f>"Aug-2022"</f>
        <v>Aug-2022</v>
      </c>
      <c r="Q9" t="str">
        <f>"Sep-2022"</f>
        <v>Sep-2022</v>
      </c>
      <c r="R9" t="str">
        <f>"Oct-2022"</f>
        <v>Oct-2022</v>
      </c>
      <c r="S9" t="str">
        <f>"Nov-2022"</f>
        <v>Nov-2022</v>
      </c>
      <c r="T9" t="str">
        <f>"Dec-2022"</f>
        <v>Dec-2022</v>
      </c>
    </row>
    <row r="10" spans="1:20" x14ac:dyDescent="0.25">
      <c r="A10" t="s">
        <v>73</v>
      </c>
      <c r="H10">
        <v>52</v>
      </c>
      <c r="I10">
        <v>9</v>
      </c>
      <c r="J10">
        <v>3</v>
      </c>
      <c r="K10">
        <v>0</v>
      </c>
      <c r="L10">
        <v>1</v>
      </c>
      <c r="M10">
        <v>2</v>
      </c>
      <c r="N10">
        <v>2</v>
      </c>
      <c r="O10">
        <v>9</v>
      </c>
      <c r="P10">
        <v>5</v>
      </c>
      <c r="Q10">
        <v>7</v>
      </c>
      <c r="R10">
        <v>7</v>
      </c>
      <c r="S10">
        <v>3</v>
      </c>
      <c r="T10">
        <v>4</v>
      </c>
    </row>
    <row r="11" spans="1:20" x14ac:dyDescent="0.25">
      <c r="A11" t="s">
        <v>85</v>
      </c>
      <c r="B11" t="s">
        <v>15</v>
      </c>
      <c r="C11" t="s">
        <v>7</v>
      </c>
      <c r="D11" t="s">
        <v>3</v>
      </c>
      <c r="E11" t="s">
        <v>3</v>
      </c>
      <c r="F11" t="str">
        <f>"8883195779"</f>
        <v>8883195779</v>
      </c>
      <c r="G11" t="s">
        <v>3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</v>
      </c>
    </row>
    <row r="12" spans="1:20" x14ac:dyDescent="0.25">
      <c r="A12" t="s">
        <v>86</v>
      </c>
      <c r="B12" t="s">
        <v>16</v>
      </c>
      <c r="C12" t="s">
        <v>7</v>
      </c>
      <c r="D12" t="s">
        <v>3</v>
      </c>
      <c r="E12" t="s">
        <v>3</v>
      </c>
      <c r="F12" t="str">
        <f>"8879230069"</f>
        <v>8879230069</v>
      </c>
      <c r="G12" t="s">
        <v>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87</v>
      </c>
      <c r="B13" t="s">
        <v>16</v>
      </c>
      <c r="C13" t="s">
        <v>7</v>
      </c>
      <c r="D13" t="s">
        <v>3</v>
      </c>
      <c r="E13" t="s">
        <v>3</v>
      </c>
      <c r="F13" t="str">
        <f>"8879230468"</f>
        <v>8879230468</v>
      </c>
      <c r="G13" t="s">
        <v>3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</row>
    <row r="14" spans="1:20" x14ac:dyDescent="0.25">
      <c r="A14" t="s">
        <v>88</v>
      </c>
      <c r="B14" t="s">
        <v>30</v>
      </c>
      <c r="C14" t="s">
        <v>7</v>
      </c>
      <c r="D14" t="s">
        <v>3</v>
      </c>
      <c r="E14" t="s">
        <v>3</v>
      </c>
      <c r="F14" t="str">
        <f>"9788472905153"</f>
        <v>9788472905153</v>
      </c>
      <c r="G14" t="s">
        <v>3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</v>
      </c>
      <c r="T14">
        <v>0</v>
      </c>
    </row>
    <row r="15" spans="1:20" x14ac:dyDescent="0.25">
      <c r="A15" t="s">
        <v>89</v>
      </c>
      <c r="B15" t="s">
        <v>42</v>
      </c>
      <c r="C15" t="s">
        <v>7</v>
      </c>
      <c r="D15" t="s">
        <v>3</v>
      </c>
      <c r="E15" t="s">
        <v>3</v>
      </c>
      <c r="F15" t="str">
        <f>"9788822259356"</f>
        <v>9788822259356</v>
      </c>
      <c r="G15" t="s">
        <v>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90</v>
      </c>
      <c r="B16" t="s">
        <v>42</v>
      </c>
      <c r="C16" t="s">
        <v>7</v>
      </c>
      <c r="D16" t="s">
        <v>3</v>
      </c>
      <c r="E16" t="s">
        <v>3</v>
      </c>
      <c r="F16" t="str">
        <f>"9788822253163"</f>
        <v>9788822253163</v>
      </c>
      <c r="G16" t="s">
        <v>3</v>
      </c>
      <c r="H16">
        <v>2</v>
      </c>
      <c r="I16">
        <v>0</v>
      </c>
      <c r="J16">
        <v>2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5">
      <c r="A17" t="s">
        <v>91</v>
      </c>
      <c r="B17" t="s">
        <v>42</v>
      </c>
      <c r="C17" t="s">
        <v>7</v>
      </c>
      <c r="D17" t="s">
        <v>3</v>
      </c>
      <c r="E17" t="s">
        <v>3</v>
      </c>
      <c r="F17" t="str">
        <f>"9788822260048"</f>
        <v>9788822260048</v>
      </c>
      <c r="G17" t="s">
        <v>3</v>
      </c>
      <c r="H17">
        <v>2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2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92</v>
      </c>
      <c r="B18" t="s">
        <v>42</v>
      </c>
      <c r="C18" t="s">
        <v>7</v>
      </c>
      <c r="D18" t="s">
        <v>3</v>
      </c>
      <c r="E18" t="s">
        <v>3</v>
      </c>
      <c r="F18" t="str">
        <f>"9788822258410"</f>
        <v>9788822258410</v>
      </c>
      <c r="G18" t="s">
        <v>3</v>
      </c>
      <c r="H18">
        <v>2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</v>
      </c>
      <c r="P18">
        <v>0</v>
      </c>
      <c r="Q18">
        <v>1</v>
      </c>
      <c r="R18">
        <v>0</v>
      </c>
      <c r="S18">
        <v>0</v>
      </c>
      <c r="T18">
        <v>0</v>
      </c>
    </row>
    <row r="19" spans="1:20" x14ac:dyDescent="0.25">
      <c r="A19" t="s">
        <v>93</v>
      </c>
      <c r="B19" t="s">
        <v>94</v>
      </c>
      <c r="C19" t="s">
        <v>7</v>
      </c>
      <c r="D19" t="s">
        <v>3</v>
      </c>
      <c r="E19" t="s">
        <v>3</v>
      </c>
      <c r="F19" t="str">
        <f>"9788498165685"</f>
        <v>9788498165685</v>
      </c>
      <c r="G19" t="s">
        <v>3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</v>
      </c>
    </row>
    <row r="20" spans="1:20" x14ac:dyDescent="0.25">
      <c r="A20" t="s">
        <v>95</v>
      </c>
      <c r="B20" t="s">
        <v>43</v>
      </c>
      <c r="C20" t="s">
        <v>7</v>
      </c>
      <c r="D20" t="s">
        <v>3</v>
      </c>
      <c r="E20" t="s">
        <v>3</v>
      </c>
      <c r="F20" t="str">
        <f>"9788498970944"</f>
        <v>9788498970944</v>
      </c>
      <c r="G20" t="s">
        <v>3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</v>
      </c>
    </row>
    <row r="21" spans="1:20" x14ac:dyDescent="0.25">
      <c r="A21" t="s">
        <v>96</v>
      </c>
      <c r="B21" t="s">
        <v>43</v>
      </c>
      <c r="C21" t="s">
        <v>7</v>
      </c>
      <c r="D21" t="s">
        <v>3</v>
      </c>
      <c r="E21" t="s">
        <v>3</v>
      </c>
      <c r="F21" t="str">
        <f>"9788498970692"</f>
        <v>9788498970692</v>
      </c>
      <c r="G21" t="s">
        <v>3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97</v>
      </c>
      <c r="B22" t="s">
        <v>48</v>
      </c>
      <c r="C22" t="s">
        <v>7</v>
      </c>
      <c r="D22" t="s">
        <v>3</v>
      </c>
      <c r="E22" t="s">
        <v>3</v>
      </c>
      <c r="F22" t="str">
        <f>"8880634364"</f>
        <v>8880634364</v>
      </c>
      <c r="G22" t="s">
        <v>3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</row>
    <row r="23" spans="1:20" x14ac:dyDescent="0.25">
      <c r="A23" t="s">
        <v>98</v>
      </c>
      <c r="B23" t="s">
        <v>48</v>
      </c>
      <c r="C23" t="s">
        <v>7</v>
      </c>
      <c r="D23" t="s">
        <v>3</v>
      </c>
      <c r="E23" t="s">
        <v>3</v>
      </c>
      <c r="F23" t="str">
        <f>"8880633805"</f>
        <v>8880633805</v>
      </c>
      <c r="G23" t="s">
        <v>3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</v>
      </c>
      <c r="T23">
        <v>0</v>
      </c>
    </row>
    <row r="24" spans="1:20" x14ac:dyDescent="0.25">
      <c r="A24" t="s">
        <v>99</v>
      </c>
      <c r="B24" t="s">
        <v>53</v>
      </c>
      <c r="C24" t="s">
        <v>7</v>
      </c>
      <c r="D24" t="s">
        <v>3</v>
      </c>
      <c r="E24" t="s">
        <v>3</v>
      </c>
      <c r="F24" t="str">
        <f>"8874620845"</f>
        <v>8874620845</v>
      </c>
      <c r="G24" t="s">
        <v>3</v>
      </c>
      <c r="H24">
        <v>2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1</v>
      </c>
      <c r="R24">
        <v>0</v>
      </c>
      <c r="S24">
        <v>0</v>
      </c>
      <c r="T24">
        <v>0</v>
      </c>
    </row>
    <row r="25" spans="1:20" x14ac:dyDescent="0.25">
      <c r="A25" t="s">
        <v>100</v>
      </c>
      <c r="B25" t="s">
        <v>57</v>
      </c>
      <c r="C25" t="s">
        <v>7</v>
      </c>
      <c r="D25" t="s">
        <v>3</v>
      </c>
      <c r="E25" t="s">
        <v>3</v>
      </c>
      <c r="F25" t="str">
        <f>"8884980828"</f>
        <v>8884980828</v>
      </c>
      <c r="G25" t="s">
        <v>3</v>
      </c>
      <c r="H25">
        <v>2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2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101</v>
      </c>
      <c r="B26" t="s">
        <v>57</v>
      </c>
      <c r="C26" t="s">
        <v>7</v>
      </c>
      <c r="D26" t="s">
        <v>3</v>
      </c>
      <c r="E26" t="s">
        <v>3</v>
      </c>
      <c r="F26" t="str">
        <f>"8887114730"</f>
        <v>8887114730</v>
      </c>
      <c r="G26" t="s">
        <v>3</v>
      </c>
      <c r="H26">
        <v>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5">
      <c r="A27" t="s">
        <v>102</v>
      </c>
      <c r="B27" t="s">
        <v>59</v>
      </c>
      <c r="C27" t="s">
        <v>7</v>
      </c>
      <c r="D27" t="s">
        <v>3</v>
      </c>
      <c r="E27" t="s">
        <v>3</v>
      </c>
      <c r="F27" t="str">
        <f>"9788498874754"</f>
        <v>9788498874754</v>
      </c>
      <c r="G27" t="s">
        <v>3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  <c r="R27">
        <v>0</v>
      </c>
      <c r="S27">
        <v>0</v>
      </c>
      <c r="T27">
        <v>0</v>
      </c>
    </row>
    <row r="28" spans="1:20" x14ac:dyDescent="0.25">
      <c r="A28" t="s">
        <v>103</v>
      </c>
      <c r="B28" t="s">
        <v>62</v>
      </c>
      <c r="C28" t="s">
        <v>7</v>
      </c>
      <c r="D28" t="s">
        <v>3</v>
      </c>
      <c r="E28" t="s">
        <v>3</v>
      </c>
      <c r="F28" t="str">
        <f>"0000001073"</f>
        <v>0000001073</v>
      </c>
      <c r="G28" t="s">
        <v>3</v>
      </c>
      <c r="H28">
        <v>8</v>
      </c>
      <c r="I28">
        <v>8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104</v>
      </c>
      <c r="B29" t="s">
        <v>62</v>
      </c>
      <c r="C29" t="s">
        <v>7</v>
      </c>
      <c r="D29" t="s">
        <v>3</v>
      </c>
      <c r="E29" t="s">
        <v>3</v>
      </c>
      <c r="F29" t="str">
        <f>"0000001145"</f>
        <v>0000001145</v>
      </c>
      <c r="G29" t="s">
        <v>3</v>
      </c>
      <c r="H29">
        <v>1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105</v>
      </c>
      <c r="B30" t="s">
        <v>62</v>
      </c>
      <c r="C30" t="s">
        <v>7</v>
      </c>
      <c r="D30" t="s">
        <v>3</v>
      </c>
      <c r="E30" t="s">
        <v>3</v>
      </c>
      <c r="F30" t="str">
        <f>"0000001075"</f>
        <v>0000001075</v>
      </c>
      <c r="G30" t="s">
        <v>3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</row>
    <row r="31" spans="1:20" x14ac:dyDescent="0.25">
      <c r="A31" t="s">
        <v>106</v>
      </c>
      <c r="B31" t="s">
        <v>62</v>
      </c>
      <c r="C31" t="s">
        <v>7</v>
      </c>
      <c r="D31" t="s">
        <v>3</v>
      </c>
      <c r="E31" t="s">
        <v>3</v>
      </c>
      <c r="F31" t="str">
        <f>"0000000906"</f>
        <v>0000000906</v>
      </c>
      <c r="G31" t="s">
        <v>3</v>
      </c>
      <c r="H31">
        <v>1</v>
      </c>
      <c r="I31">
        <v>0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107</v>
      </c>
      <c r="B32" t="s">
        <v>62</v>
      </c>
      <c r="C32" t="s">
        <v>7</v>
      </c>
      <c r="D32" t="s">
        <v>3</v>
      </c>
      <c r="E32" t="s">
        <v>3</v>
      </c>
      <c r="F32" t="str">
        <f>""</f>
        <v/>
      </c>
      <c r="G32" t="s">
        <v>3</v>
      </c>
      <c r="H32"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>
        <v>0</v>
      </c>
      <c r="S32">
        <v>0</v>
      </c>
      <c r="T32">
        <v>0</v>
      </c>
    </row>
    <row r="33" spans="1:20" x14ac:dyDescent="0.25">
      <c r="A33" t="s">
        <v>108</v>
      </c>
      <c r="B33" t="s">
        <v>62</v>
      </c>
      <c r="C33" t="s">
        <v>7</v>
      </c>
      <c r="D33" t="s">
        <v>3</v>
      </c>
      <c r="E33" t="s">
        <v>3</v>
      </c>
      <c r="F33" t="str">
        <f>"0000001113"</f>
        <v>0000001113</v>
      </c>
      <c r="G33" t="s">
        <v>3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109</v>
      </c>
      <c r="B34" t="s">
        <v>62</v>
      </c>
      <c r="C34" t="s">
        <v>7</v>
      </c>
      <c r="D34" t="s">
        <v>3</v>
      </c>
      <c r="E34" t="s">
        <v>3</v>
      </c>
      <c r="F34" t="str">
        <f>""</f>
        <v/>
      </c>
      <c r="G34" t="s">
        <v>3</v>
      </c>
      <c r="H34">
        <v>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1</v>
      </c>
      <c r="R34">
        <v>0</v>
      </c>
      <c r="S34">
        <v>0</v>
      </c>
      <c r="T34">
        <v>0</v>
      </c>
    </row>
    <row r="35" spans="1:20" x14ac:dyDescent="0.25">
      <c r="A35" t="s">
        <v>110</v>
      </c>
      <c r="B35" t="s">
        <v>62</v>
      </c>
      <c r="C35" t="s">
        <v>7</v>
      </c>
      <c r="D35" t="s">
        <v>3</v>
      </c>
      <c r="E35" t="s">
        <v>3</v>
      </c>
      <c r="F35" t="str">
        <f>"0000001077"</f>
        <v>0000001077</v>
      </c>
      <c r="G35" t="s">
        <v>3</v>
      </c>
      <c r="H35">
        <v>3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0</v>
      </c>
      <c r="P35">
        <v>1</v>
      </c>
      <c r="Q35">
        <v>0</v>
      </c>
      <c r="R35">
        <v>1</v>
      </c>
      <c r="S35">
        <v>0</v>
      </c>
      <c r="T35">
        <v>0</v>
      </c>
    </row>
    <row r="36" spans="1:20" x14ac:dyDescent="0.25">
      <c r="A36" t="s">
        <v>111</v>
      </c>
      <c r="B36" t="s">
        <v>62</v>
      </c>
      <c r="C36" t="s">
        <v>7</v>
      </c>
      <c r="D36" t="s">
        <v>3</v>
      </c>
      <c r="E36" t="s">
        <v>3</v>
      </c>
      <c r="F36" t="str">
        <f>""</f>
        <v/>
      </c>
      <c r="G36" t="s">
        <v>3</v>
      </c>
      <c r="H36">
        <v>2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2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112</v>
      </c>
      <c r="B37" t="s">
        <v>62</v>
      </c>
      <c r="C37" t="s">
        <v>7</v>
      </c>
      <c r="D37" t="s">
        <v>3</v>
      </c>
      <c r="E37" t="s">
        <v>3</v>
      </c>
      <c r="F37" t="str">
        <f>""</f>
        <v/>
      </c>
      <c r="G37" t="s">
        <v>3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</v>
      </c>
      <c r="S37">
        <v>0</v>
      </c>
      <c r="T37">
        <v>0</v>
      </c>
    </row>
    <row r="38" spans="1:20" x14ac:dyDescent="0.25">
      <c r="A38" t="s">
        <v>113</v>
      </c>
      <c r="B38" t="s">
        <v>62</v>
      </c>
      <c r="C38" t="s">
        <v>7</v>
      </c>
      <c r="D38" t="s">
        <v>3</v>
      </c>
      <c r="E38" t="s">
        <v>3</v>
      </c>
      <c r="F38" t="str">
        <f>""</f>
        <v/>
      </c>
      <c r="G38" t="s">
        <v>3</v>
      </c>
      <c r="H38">
        <v>3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3</v>
      </c>
      <c r="S38">
        <v>0</v>
      </c>
      <c r="T38">
        <v>0</v>
      </c>
    </row>
    <row r="39" spans="1:20" x14ac:dyDescent="0.25">
      <c r="A39" t="s">
        <v>114</v>
      </c>
      <c r="B39" t="s">
        <v>62</v>
      </c>
      <c r="C39" t="s">
        <v>7</v>
      </c>
      <c r="D39" t="s">
        <v>3</v>
      </c>
      <c r="E39" t="s">
        <v>3</v>
      </c>
      <c r="F39" t="str">
        <f>""</f>
        <v/>
      </c>
      <c r="G39" t="s">
        <v>3</v>
      </c>
      <c r="H39">
        <v>1</v>
      </c>
      <c r="I39">
        <v>0</v>
      </c>
      <c r="J39">
        <v>0</v>
      </c>
      <c r="K39">
        <v>0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115</v>
      </c>
      <c r="B40" t="s">
        <v>62</v>
      </c>
      <c r="C40" t="s">
        <v>7</v>
      </c>
      <c r="D40" t="s">
        <v>3</v>
      </c>
      <c r="E40" t="s">
        <v>3</v>
      </c>
      <c r="F40" t="str">
        <f>"0000000797"</f>
        <v>0000000797</v>
      </c>
      <c r="G40" t="s">
        <v>3</v>
      </c>
      <c r="H40">
        <v>1</v>
      </c>
      <c r="I40">
        <v>0</v>
      </c>
      <c r="J40">
        <v>1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116</v>
      </c>
      <c r="B41" t="s">
        <v>62</v>
      </c>
      <c r="C41" t="s">
        <v>7</v>
      </c>
      <c r="D41" t="s">
        <v>3</v>
      </c>
      <c r="E41" t="s">
        <v>3</v>
      </c>
      <c r="F41" t="str">
        <f>""</f>
        <v/>
      </c>
      <c r="G41" t="s">
        <v>3</v>
      </c>
      <c r="H41">
        <v>1</v>
      </c>
      <c r="I41">
        <v>0</v>
      </c>
      <c r="J41">
        <v>0</v>
      </c>
      <c r="K41">
        <v>0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117</v>
      </c>
      <c r="B42" t="s">
        <v>62</v>
      </c>
      <c r="C42" t="s">
        <v>7</v>
      </c>
      <c r="D42" t="s">
        <v>3</v>
      </c>
      <c r="E42" t="s">
        <v>3</v>
      </c>
      <c r="F42" t="str">
        <f>""</f>
        <v/>
      </c>
      <c r="G42" t="s">
        <v>3</v>
      </c>
      <c r="H42">
        <v>1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0</v>
      </c>
      <c r="T42">
        <v>0</v>
      </c>
    </row>
    <row r="43" spans="1:20" x14ac:dyDescent="0.25">
      <c r="A43" t="s">
        <v>118</v>
      </c>
      <c r="B43" t="s">
        <v>62</v>
      </c>
      <c r="C43" t="s">
        <v>7</v>
      </c>
      <c r="D43" t="s">
        <v>3</v>
      </c>
      <c r="E43" t="s">
        <v>3</v>
      </c>
      <c r="F43" t="str">
        <f>""</f>
        <v/>
      </c>
      <c r="G43" t="s">
        <v>3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1</v>
      </c>
      <c r="R43">
        <v>0</v>
      </c>
      <c r="S43">
        <v>0</v>
      </c>
      <c r="T43">
        <v>0</v>
      </c>
    </row>
    <row r="44" spans="1:20" x14ac:dyDescent="0.25">
      <c r="A44" t="s">
        <v>119</v>
      </c>
      <c r="B44" t="s">
        <v>62</v>
      </c>
      <c r="C44" t="s">
        <v>7</v>
      </c>
      <c r="D44" t="s">
        <v>3</v>
      </c>
      <c r="E44" t="s">
        <v>3</v>
      </c>
      <c r="F44" t="str">
        <f>"0000001060"</f>
        <v>0000001060</v>
      </c>
      <c r="G44" t="s">
        <v>3</v>
      </c>
      <c r="H44">
        <v>1</v>
      </c>
      <c r="I44">
        <v>1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5">
      <c r="A45" t="s">
        <v>120</v>
      </c>
      <c r="B45" t="s">
        <v>62</v>
      </c>
      <c r="C45" t="s">
        <v>7</v>
      </c>
      <c r="D45" t="s">
        <v>3</v>
      </c>
      <c r="E45" t="s">
        <v>3</v>
      </c>
      <c r="F45" t="str">
        <f>"0000000911"</f>
        <v>0000000911</v>
      </c>
      <c r="G45" t="s">
        <v>3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1</v>
      </c>
      <c r="R45">
        <v>0</v>
      </c>
      <c r="S45">
        <v>0</v>
      </c>
      <c r="T45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PR1 R4</vt:lpstr>
      <vt:lpstr>JR1 R4</vt:lpstr>
      <vt:lpstr>BR2 R4</vt:lpstr>
      <vt:lpstr>BR1 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</dc:creator>
  <cp:lastModifiedBy>Annika Zierhut</cp:lastModifiedBy>
  <dcterms:created xsi:type="dcterms:W3CDTF">2024-04-19T13:54:00Z</dcterms:created>
  <dcterms:modified xsi:type="dcterms:W3CDTF">2024-04-19T14:44:44Z</dcterms:modified>
</cp:coreProperties>
</file>